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8775" windowHeight="904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<sst xmlns="http://schemas.openxmlformats.org/spreadsheetml/2006/main" count="191" uniqueCount="62">
  <si>
    <t xml:space="preserve"> </t>
  </si>
  <si>
    <t>Equation Variables</t>
  </si>
  <si>
    <t>Emissions</t>
  </si>
  <si>
    <t>Operation</t>
  </si>
  <si>
    <t>Emission Factor</t>
  </si>
  <si>
    <t>Units</t>
  </si>
  <si>
    <r>
      <t>PM-10</t>
    </r>
    <r>
      <rPr>
        <sz val="10"/>
        <color indexed="8"/>
        <rFont val="Times New Roman"/>
        <family val="1"/>
      </rPr>
      <t xml:space="preserve"> lbs/day</t>
    </r>
    <r>
      <rPr>
        <b/>
        <sz val="10"/>
        <color indexed="8"/>
        <rFont val="Times New Roman"/>
        <family val="1"/>
      </rPr>
      <t xml:space="preserve"> </t>
    </r>
  </si>
  <si>
    <r>
      <t>CO</t>
    </r>
    <r>
      <rPr>
        <sz val="10"/>
        <color indexed="8"/>
        <rFont val="Times New Roman"/>
        <family val="1"/>
      </rPr>
      <t xml:space="preserve"> lbs/day</t>
    </r>
  </si>
  <si>
    <r>
      <t xml:space="preserve">NOX </t>
    </r>
    <r>
      <rPr>
        <sz val="10"/>
        <color indexed="8"/>
        <rFont val="Times New Roman"/>
        <family val="1"/>
      </rPr>
      <t>lbs/day</t>
    </r>
  </si>
  <si>
    <r>
      <t xml:space="preserve">SOX </t>
    </r>
    <r>
      <rPr>
        <sz val="10"/>
        <color indexed="8"/>
        <rFont val="Times New Roman"/>
        <family val="1"/>
      </rPr>
      <t>lbs/day</t>
    </r>
  </si>
  <si>
    <t># of trips per day</t>
  </si>
  <si>
    <t>vmt</t>
  </si>
  <si>
    <t>PM-10</t>
  </si>
  <si>
    <t>CO</t>
  </si>
  <si>
    <t>NOX</t>
  </si>
  <si>
    <t>lbs/hr</t>
  </si>
  <si>
    <t>Total</t>
  </si>
  <si>
    <r>
      <t>PM-10</t>
    </r>
    <r>
      <rPr>
        <sz val="10"/>
        <color indexed="8"/>
        <rFont val="Times New Roman"/>
        <family val="1"/>
      </rPr>
      <t xml:space="preserve"> lbs/day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Unmitigated</t>
    </r>
  </si>
  <si>
    <t>lbs/vmt</t>
  </si>
  <si>
    <t>Delivery Vehicle Travel Onsite</t>
  </si>
  <si>
    <r>
      <t xml:space="preserve">PM-10 </t>
    </r>
    <r>
      <rPr>
        <sz val="10"/>
        <color indexed="8"/>
        <rFont val="Times New Roman"/>
        <family val="1"/>
      </rPr>
      <t>lbs/day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Mitigated</t>
    </r>
  </si>
  <si>
    <t xml:space="preserve">R-C Sand and Gravel </t>
  </si>
  <si>
    <t>Concrete Trucks</t>
  </si>
  <si>
    <t>Aggregate  Trucks</t>
  </si>
  <si>
    <t>Asphalt  Trucks</t>
  </si>
  <si>
    <t>Onsite Truck Road Dust - Proposed Expansion</t>
  </si>
  <si>
    <t xml:space="preserve">Note:  PM10 mitigation assumed to reduce emissions 90 percent on roads. </t>
  </si>
  <si>
    <t>Includes gravel road, watering, and speed limits.</t>
  </si>
  <si>
    <t>Table A8</t>
  </si>
  <si>
    <t>Equipment Exhaust Emissions</t>
  </si>
  <si>
    <t>Truck Emissions Onsite</t>
  </si>
  <si>
    <t>lbs/mile</t>
  </si>
  <si>
    <t>PM-2.5</t>
  </si>
  <si>
    <r>
      <t xml:space="preserve">PM-2.5 </t>
    </r>
    <r>
      <rPr>
        <sz val="10"/>
        <color indexed="8"/>
        <rFont val="Times New Roman"/>
        <family val="1"/>
      </rPr>
      <t>lbs/day</t>
    </r>
  </si>
  <si>
    <t>PM2.5 fraction of PM10 Exhaust is 0.92 (CEIDARS List)</t>
  </si>
  <si>
    <t>Equipment #</t>
  </si>
  <si>
    <t>Operating Hrs</t>
  </si>
  <si>
    <t>PM-10 &amp;</t>
  </si>
  <si>
    <t>Negl</t>
  </si>
  <si>
    <t>vmt*</t>
  </si>
  <si>
    <t>CO2</t>
  </si>
  <si>
    <r>
      <t xml:space="preserve">CO2 </t>
    </r>
    <r>
      <rPr>
        <sz val="10"/>
        <color indexed="8"/>
        <rFont val="Times New Roman"/>
        <family val="1"/>
      </rPr>
      <t>lbs/day</t>
    </r>
  </si>
  <si>
    <t>Emission Source: SCAQMD Offroad Model - Mobile Source Emission Factors</t>
  </si>
  <si>
    <r>
      <t xml:space="preserve">ROG </t>
    </r>
    <r>
      <rPr>
        <sz val="10"/>
        <color indexed="8"/>
        <rFont val="Times New Roman"/>
        <family val="1"/>
      </rPr>
      <t>lbs/day</t>
    </r>
  </si>
  <si>
    <t>ROG</t>
  </si>
  <si>
    <t>CH4</t>
  </si>
  <si>
    <r>
      <rPr>
        <b/>
        <sz val="10"/>
        <rFont val="Arial"/>
        <family val="2"/>
      </rPr>
      <t>CH4</t>
    </r>
    <r>
      <rPr>
        <sz val="10"/>
        <rFont val="Arial"/>
        <family val="2"/>
      </rPr>
      <t xml:space="preserve"> lbs/day</t>
    </r>
  </si>
  <si>
    <r>
      <t xml:space="preserve">CH4 </t>
    </r>
    <r>
      <rPr>
        <sz val="10"/>
        <color indexed="8"/>
        <rFont val="Times New Roman"/>
        <family val="1"/>
      </rPr>
      <t>lbs/day</t>
    </r>
  </si>
  <si>
    <r>
      <t xml:space="preserve">ROG </t>
    </r>
    <r>
      <rPr>
        <sz val="10"/>
        <color indexed="8"/>
        <rFont val="Times New Roman"/>
        <family val="1"/>
      </rPr>
      <t>lbs/day</t>
    </r>
  </si>
  <si>
    <t>Scenario Year 2019</t>
  </si>
  <si>
    <t xml:space="preserve"> On-site Equipment Emissions </t>
  </si>
  <si>
    <t>Dozer</t>
  </si>
  <si>
    <t>Crane</t>
  </si>
  <si>
    <t>Welder</t>
  </si>
  <si>
    <t>Grader</t>
  </si>
  <si>
    <t>Misc. Equipment</t>
  </si>
  <si>
    <t>* Round trip distance to Project Site provided by Project Applicant</t>
  </si>
  <si>
    <t>Scenario Year 2020</t>
  </si>
  <si>
    <t>Off-site Truck Exhaust Emissions</t>
  </si>
  <si>
    <t>Victorville Water Tank</t>
  </si>
  <si>
    <t>Delivery Truck</t>
  </si>
  <si>
    <t>Emission Factors Source: SCAQMD Highest (Most Conservative) EMFAC 2007 (Version 2.3) Emission Factors for Delivery Trucks (&gt;8500 pounds)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</si>
</sst>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E+00"/>
    <numFmt numFmtId="169" formatCode="0.0E+00"/>
    <numFmt numFmtId="170" formatCode="0.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0"/>
    <numFmt numFmtId="175" formatCode="#,##0.0"/>
    <numFmt numFmtId="176" formatCode="#,##0.000"/>
  </numFmts>
  <fonts count="47">
    <font>
      <sz val="10"/>
      <name val="Arial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Continuous"/>
    </xf>
    <xf numFmtId="0" fontId="2" fillId="33" borderId="13" xfId="0" applyFont="1" applyFill="1" applyBorder="1" applyAlignment="1">
      <alignment horizontal="centerContinuous"/>
    </xf>
    <xf numFmtId="0" fontId="2" fillId="33" borderId="14" xfId="0" applyFont="1" applyFill="1" applyBorder="1" applyAlignment="1">
      <alignment horizontal="centerContinuous"/>
    </xf>
    <xf numFmtId="0" fontId="2" fillId="33" borderId="15" xfId="0" applyFont="1" applyFill="1" applyBorder="1" applyAlignment="1">
      <alignment horizontal="centerContinuous"/>
    </xf>
    <xf numFmtId="0" fontId="2" fillId="33" borderId="1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33" borderId="21" xfId="0" applyFont="1" applyFill="1" applyBorder="1" applyAlignment="1">
      <alignment horizontal="centerContinuous"/>
    </xf>
    <xf numFmtId="0" fontId="7" fillId="0" borderId="11" xfId="0" applyFont="1" applyBorder="1" applyAlignment="1">
      <alignment/>
    </xf>
    <xf numFmtId="0" fontId="2" fillId="33" borderId="22" xfId="0" applyFont="1" applyFill="1" applyBorder="1" applyAlignment="1">
      <alignment/>
    </xf>
    <xf numFmtId="0" fontId="3" fillId="33" borderId="2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wrapText="1"/>
    </xf>
    <xf numFmtId="0" fontId="2" fillId="0" borderId="19" xfId="0" applyFont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164" fontId="7" fillId="33" borderId="15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3" fillId="0" borderId="11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2" fontId="3" fillId="0" borderId="15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167" fontId="3" fillId="0" borderId="11" xfId="0" applyNumberFormat="1" applyFont="1" applyFill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3" fillId="0" borderId="20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23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3" fontId="3" fillId="34" borderId="27" xfId="0" applyNumberFormat="1" applyFont="1" applyFill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174" fontId="3" fillId="0" borderId="1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28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0" xfId="0" applyFont="1" applyBorder="1" applyAlignment="1">
      <alignment/>
    </xf>
    <xf numFmtId="165" fontId="3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5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7" fontId="3" fillId="0" borderId="32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165" fontId="3" fillId="33" borderId="33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0" fillId="34" borderId="35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/>
    </xf>
    <xf numFmtId="4" fontId="3" fillId="33" borderId="36" xfId="0" applyNumberFormat="1" applyFont="1" applyFill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/>
    </xf>
    <xf numFmtId="4" fontId="7" fillId="0" borderId="2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/>
    </xf>
    <xf numFmtId="4" fontId="7" fillId="0" borderId="25" xfId="0" applyNumberFormat="1" applyFont="1" applyBorder="1" applyAlignment="1">
      <alignment/>
    </xf>
    <xf numFmtId="4" fontId="7" fillId="0" borderId="26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/>
    </xf>
    <xf numFmtId="4" fontId="7" fillId="0" borderId="11" xfId="0" applyNumberFormat="1" applyFont="1" applyBorder="1" applyAlignment="1">
      <alignment horizontal="center"/>
    </xf>
    <xf numFmtId="4" fontId="3" fillId="33" borderId="27" xfId="0" applyNumberFormat="1" applyFont="1" applyFill="1" applyBorder="1" applyAlignment="1">
      <alignment horizontal="center"/>
    </xf>
    <xf numFmtId="4" fontId="3" fillId="33" borderId="37" xfId="0" applyNumberFormat="1" applyFont="1" applyFill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5" xfId="0" applyNumberFormat="1" applyFont="1" applyBorder="1" applyAlignment="1">
      <alignment horizontal="center"/>
    </xf>
    <xf numFmtId="2" fontId="3" fillId="33" borderId="15" xfId="0" applyNumberFormat="1" applyFont="1" applyFill="1" applyBorder="1" applyAlignment="1">
      <alignment horizontal="center"/>
    </xf>
    <xf numFmtId="2" fontId="3" fillId="33" borderId="24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174" fontId="3" fillId="0" borderId="20" xfId="0" applyNumberFormat="1" applyFont="1" applyBorder="1" applyAlignment="1">
      <alignment horizontal="center"/>
    </xf>
    <xf numFmtId="2" fontId="7" fillId="34" borderId="37" xfId="0" applyNumberFormat="1" applyFont="1" applyFill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167" fontId="3" fillId="0" borderId="20" xfId="0" applyNumberFormat="1" applyFont="1" applyFill="1" applyBorder="1" applyAlignment="1">
      <alignment horizontal="center"/>
    </xf>
    <xf numFmtId="167" fontId="3" fillId="0" borderId="2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0" fillId="0" borderId="38" xfId="0" applyBorder="1" applyAlignment="1">
      <alignment wrapText="1"/>
    </xf>
    <xf numFmtId="0" fontId="0" fillId="0" borderId="26" xfId="0" applyBorder="1" applyAlignment="1">
      <alignment wrapText="1"/>
    </xf>
    <xf numFmtId="167" fontId="3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="80" zoomScaleNormal="80" workbookViewId="0" topLeftCell="A1">
      <selection activeCell="A1" sqref="A1:L1"/>
    </sheetView>
  </sheetViews>
  <sheetFormatPr defaultColWidth="9.140625" defaultRowHeight="12.75"/>
  <cols>
    <col min="1" max="1" width="8.57421875" style="0" customWidth="1"/>
    <col min="2" max="2" width="19.8515625" style="0" customWidth="1"/>
    <col min="3" max="3" width="13.00390625" style="0" customWidth="1"/>
    <col min="4" max="4" width="9.8515625" style="0" customWidth="1"/>
    <col min="5" max="5" width="13.28125" style="0" customWidth="1"/>
    <col min="6" max="6" width="12.7109375" style="0" customWidth="1"/>
    <col min="7" max="8" width="10.00390625" style="0" customWidth="1"/>
    <col min="10" max="10" width="8.421875" style="0" customWidth="1"/>
  </cols>
  <sheetData>
    <row r="1" spans="1:13" ht="15.7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41"/>
    </row>
    <row r="2" spans="1:13" ht="15.75">
      <c r="A2" s="125" t="s">
        <v>59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41"/>
    </row>
    <row r="3" spans="1:13" ht="15.75">
      <c r="A3" s="126" t="s">
        <v>50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41"/>
    </row>
    <row r="4" spans="1:13" ht="12.75">
      <c r="A4" s="1" t="s">
        <v>0</v>
      </c>
      <c r="B4" s="2"/>
      <c r="C4" s="2"/>
      <c r="D4" s="2"/>
      <c r="E4" s="3" t="s">
        <v>1</v>
      </c>
      <c r="F4" s="4"/>
      <c r="G4" s="127" t="s">
        <v>2</v>
      </c>
      <c r="H4" s="128"/>
      <c r="I4" s="128"/>
      <c r="J4" s="128"/>
      <c r="K4" s="128"/>
      <c r="L4" s="128"/>
      <c r="M4" s="129"/>
    </row>
    <row r="5" spans="1:13" ht="26.25" thickBot="1">
      <c r="A5" s="5" t="s">
        <v>3</v>
      </c>
      <c r="B5" s="6"/>
      <c r="C5" s="7" t="s">
        <v>4</v>
      </c>
      <c r="D5" s="8" t="s">
        <v>5</v>
      </c>
      <c r="E5" s="8">
        <v>1</v>
      </c>
      <c r="F5" s="8">
        <v>2</v>
      </c>
      <c r="G5" s="91" t="s">
        <v>6</v>
      </c>
      <c r="H5" s="92" t="s">
        <v>33</v>
      </c>
      <c r="I5" s="92" t="s">
        <v>48</v>
      </c>
      <c r="J5" s="92" t="s">
        <v>7</v>
      </c>
      <c r="K5" s="92" t="s">
        <v>8</v>
      </c>
      <c r="L5" s="92" t="s">
        <v>41</v>
      </c>
      <c r="M5" s="93" t="s">
        <v>46</v>
      </c>
    </row>
    <row r="6" spans="1:13" ht="12.75">
      <c r="A6" s="9" t="s">
        <v>29</v>
      </c>
      <c r="B6" s="10"/>
      <c r="C6" s="49"/>
      <c r="D6" s="12"/>
      <c r="E6" s="13" t="s">
        <v>35</v>
      </c>
      <c r="F6" s="14" t="s">
        <v>36</v>
      </c>
      <c r="G6" s="15"/>
      <c r="H6" s="15"/>
      <c r="I6" s="15"/>
      <c r="J6" s="15"/>
      <c r="K6" s="15"/>
      <c r="L6" s="15"/>
      <c r="M6" s="70"/>
    </row>
    <row r="7" spans="1:13" ht="12.75">
      <c r="A7" s="16" t="s">
        <v>37</v>
      </c>
      <c r="B7" s="17" t="s">
        <v>52</v>
      </c>
      <c r="C7" s="119">
        <v>0.0286</v>
      </c>
      <c r="D7" s="12" t="s">
        <v>15</v>
      </c>
      <c r="E7" s="12">
        <v>1</v>
      </c>
      <c r="F7" s="11">
        <v>8</v>
      </c>
      <c r="G7" s="57">
        <f aca="true" t="shared" si="0" ref="G7:G13">C7*E7*F7</f>
        <v>0.2288</v>
      </c>
      <c r="H7" s="57">
        <f aca="true" t="shared" si="1" ref="H7:H13">G7*0.92</f>
        <v>0.21049600000000002</v>
      </c>
      <c r="I7" s="49"/>
      <c r="J7" s="49"/>
      <c r="K7" s="49"/>
      <c r="L7" s="49"/>
      <c r="M7" s="70"/>
    </row>
    <row r="8" spans="1:13" ht="12.75">
      <c r="A8" s="16" t="s">
        <v>32</v>
      </c>
      <c r="B8" s="17" t="s">
        <v>53</v>
      </c>
      <c r="C8" s="119">
        <v>0.0117</v>
      </c>
      <c r="D8" s="12" t="s">
        <v>15</v>
      </c>
      <c r="E8" s="12">
        <v>1</v>
      </c>
      <c r="F8" s="11">
        <v>8</v>
      </c>
      <c r="G8" s="57">
        <f t="shared" si="0"/>
        <v>0.0936</v>
      </c>
      <c r="H8" s="57">
        <f t="shared" si="1"/>
        <v>0.08611200000000001</v>
      </c>
      <c r="I8" s="57"/>
      <c r="J8" s="57"/>
      <c r="K8" s="57"/>
      <c r="L8" s="49"/>
      <c r="M8" s="70"/>
    </row>
    <row r="9" spans="1:13" ht="12.75">
      <c r="A9" s="16"/>
      <c r="B9" s="17" t="s">
        <v>54</v>
      </c>
      <c r="C9" s="119">
        <v>0.0316</v>
      </c>
      <c r="D9" s="12" t="s">
        <v>15</v>
      </c>
      <c r="E9" s="12">
        <v>1</v>
      </c>
      <c r="F9" s="11">
        <v>8</v>
      </c>
      <c r="G9" s="57">
        <f t="shared" si="0"/>
        <v>0.2528</v>
      </c>
      <c r="H9" s="57">
        <f t="shared" si="1"/>
        <v>0.23257600000000003</v>
      </c>
      <c r="I9" s="57"/>
      <c r="J9" s="57"/>
      <c r="K9" s="57"/>
      <c r="L9" s="49"/>
      <c r="M9" s="70"/>
    </row>
    <row r="10" spans="1:13" ht="12.75">
      <c r="A10" s="16"/>
      <c r="B10" s="17" t="s">
        <v>51</v>
      </c>
      <c r="C10" s="119">
        <v>0.0682</v>
      </c>
      <c r="D10" s="12" t="s">
        <v>15</v>
      </c>
      <c r="E10" s="12">
        <v>1</v>
      </c>
      <c r="F10" s="11">
        <v>8</v>
      </c>
      <c r="G10" s="57">
        <f t="shared" si="0"/>
        <v>0.5456</v>
      </c>
      <c r="H10" s="57">
        <f t="shared" si="1"/>
        <v>0.501952</v>
      </c>
      <c r="I10" s="57"/>
      <c r="J10" s="57"/>
      <c r="K10" s="57"/>
      <c r="L10" s="49"/>
      <c r="M10" s="70"/>
    </row>
    <row r="11" spans="1:13" ht="14.25" customHeight="1">
      <c r="A11" s="16"/>
      <c r="B11" s="17" t="s">
        <v>55</v>
      </c>
      <c r="C11" s="119">
        <v>0.0159</v>
      </c>
      <c r="D11" s="12" t="s">
        <v>15</v>
      </c>
      <c r="E11" s="12">
        <v>3</v>
      </c>
      <c r="F11" s="11">
        <v>8</v>
      </c>
      <c r="G11" s="57">
        <f t="shared" si="0"/>
        <v>0.38160000000000005</v>
      </c>
      <c r="H11" s="57">
        <f t="shared" si="1"/>
        <v>0.35107200000000005</v>
      </c>
      <c r="I11" s="57"/>
      <c r="J11" s="57"/>
      <c r="K11" s="57"/>
      <c r="L11" s="49"/>
      <c r="M11" s="70"/>
    </row>
    <row r="12" spans="1:13" ht="12.75">
      <c r="A12" s="16"/>
      <c r="B12" s="17"/>
      <c r="C12" s="119"/>
      <c r="D12" s="12" t="s">
        <v>15</v>
      </c>
      <c r="E12" s="12"/>
      <c r="F12" s="11"/>
      <c r="G12" s="57">
        <f t="shared" si="0"/>
        <v>0</v>
      </c>
      <c r="H12" s="57">
        <f t="shared" si="1"/>
        <v>0</v>
      </c>
      <c r="I12" s="57"/>
      <c r="J12" s="57"/>
      <c r="K12" s="57"/>
      <c r="L12" s="49"/>
      <c r="M12" s="70"/>
    </row>
    <row r="13" spans="1:13" ht="12.75">
      <c r="A13" s="42"/>
      <c r="B13" s="43"/>
      <c r="C13" s="55"/>
      <c r="D13" s="44" t="s">
        <v>31</v>
      </c>
      <c r="E13" s="44"/>
      <c r="F13" s="45"/>
      <c r="G13" s="57">
        <f t="shared" si="0"/>
        <v>0</v>
      </c>
      <c r="H13" s="57">
        <f t="shared" si="1"/>
        <v>0</v>
      </c>
      <c r="I13" s="58"/>
      <c r="J13" s="58"/>
      <c r="K13" s="58"/>
      <c r="L13" s="55"/>
      <c r="M13" s="71"/>
    </row>
    <row r="14" spans="1:13" ht="12.75">
      <c r="A14" s="16" t="s">
        <v>44</v>
      </c>
      <c r="B14" s="17" t="s">
        <v>52</v>
      </c>
      <c r="C14" s="119">
        <v>0.0954</v>
      </c>
      <c r="D14" s="12" t="s">
        <v>15</v>
      </c>
      <c r="E14" s="12">
        <v>1</v>
      </c>
      <c r="F14" s="11">
        <v>8</v>
      </c>
      <c r="G14" s="67"/>
      <c r="H14" s="68"/>
      <c r="I14" s="57">
        <f aca="true" t="shared" si="2" ref="I14:I20">C14*E14*F14</f>
        <v>0.7632</v>
      </c>
      <c r="J14" s="57"/>
      <c r="K14" s="57"/>
      <c r="L14" s="49"/>
      <c r="M14" s="70"/>
    </row>
    <row r="15" spans="1:13" ht="12.75">
      <c r="A15" s="16"/>
      <c r="B15" s="17" t="s">
        <v>53</v>
      </c>
      <c r="C15" s="119">
        <v>0.0344</v>
      </c>
      <c r="D15" s="12" t="s">
        <v>15</v>
      </c>
      <c r="E15" s="12">
        <v>1</v>
      </c>
      <c r="F15" s="11">
        <v>8</v>
      </c>
      <c r="G15" s="59"/>
      <c r="H15" s="59"/>
      <c r="I15" s="57">
        <f t="shared" si="2"/>
        <v>0.2752</v>
      </c>
      <c r="J15" s="57"/>
      <c r="K15" s="57"/>
      <c r="L15" s="49"/>
      <c r="M15" s="70"/>
    </row>
    <row r="16" spans="1:13" ht="12.75">
      <c r="A16" s="16"/>
      <c r="B16" s="17" t="s">
        <v>54</v>
      </c>
      <c r="C16" s="119">
        <v>0.0982</v>
      </c>
      <c r="D16" s="12" t="s">
        <v>15</v>
      </c>
      <c r="E16" s="12">
        <v>1</v>
      </c>
      <c r="F16" s="11">
        <v>8</v>
      </c>
      <c r="G16" s="59"/>
      <c r="H16" s="59"/>
      <c r="I16" s="57">
        <f t="shared" si="2"/>
        <v>0.7856</v>
      </c>
      <c r="J16" s="57"/>
      <c r="K16" s="57"/>
      <c r="L16" s="49"/>
      <c r="M16" s="70"/>
    </row>
    <row r="17" spans="1:13" ht="12.75" customHeight="1">
      <c r="A17" s="16"/>
      <c r="B17" s="17" t="s">
        <v>51</v>
      </c>
      <c r="C17" s="119">
        <v>0.2227</v>
      </c>
      <c r="D17" s="12" t="s">
        <v>15</v>
      </c>
      <c r="E17" s="12">
        <v>1</v>
      </c>
      <c r="F17" s="11">
        <v>8</v>
      </c>
      <c r="G17" s="59"/>
      <c r="H17" s="59"/>
      <c r="I17" s="57">
        <f t="shared" si="2"/>
        <v>1.7816</v>
      </c>
      <c r="J17" s="57"/>
      <c r="K17" s="57"/>
      <c r="L17" s="49"/>
      <c r="M17" s="70"/>
    </row>
    <row r="18" spans="1:13" ht="12.75">
      <c r="A18" s="16"/>
      <c r="B18" s="17" t="s">
        <v>55</v>
      </c>
      <c r="C18" s="119">
        <v>0.0596</v>
      </c>
      <c r="D18" s="12" t="s">
        <v>15</v>
      </c>
      <c r="E18" s="12">
        <v>3</v>
      </c>
      <c r="F18" s="11">
        <v>8</v>
      </c>
      <c r="G18" s="59"/>
      <c r="H18" s="59"/>
      <c r="I18" s="57">
        <f t="shared" si="2"/>
        <v>1.4304000000000001</v>
      </c>
      <c r="J18" s="57"/>
      <c r="K18" s="57"/>
      <c r="L18" s="49"/>
      <c r="M18" s="70"/>
    </row>
    <row r="19" spans="1:13" ht="12.75">
      <c r="A19" s="16"/>
      <c r="B19" s="17"/>
      <c r="C19" s="119"/>
      <c r="D19" s="12" t="s">
        <v>15</v>
      </c>
      <c r="E19" s="12"/>
      <c r="F19" s="11"/>
      <c r="G19" s="57"/>
      <c r="H19" s="57"/>
      <c r="I19" s="57">
        <f t="shared" si="2"/>
        <v>0</v>
      </c>
      <c r="J19" s="57"/>
      <c r="K19" s="57"/>
      <c r="L19" s="49"/>
      <c r="M19" s="70"/>
    </row>
    <row r="20" spans="1:13" ht="12.75">
      <c r="A20" s="42"/>
      <c r="B20" s="43"/>
      <c r="C20" s="55"/>
      <c r="D20" s="44" t="s">
        <v>31</v>
      </c>
      <c r="E20" s="44"/>
      <c r="F20" s="45"/>
      <c r="G20" s="58" t="s">
        <v>0</v>
      </c>
      <c r="H20" s="58"/>
      <c r="I20" s="57">
        <f t="shared" si="2"/>
        <v>0</v>
      </c>
      <c r="J20" s="58"/>
      <c r="K20" s="58"/>
      <c r="L20" s="55"/>
      <c r="M20" s="71"/>
    </row>
    <row r="21" spans="1:13" ht="12.75">
      <c r="A21" s="16" t="s">
        <v>13</v>
      </c>
      <c r="B21" s="17" t="s">
        <v>52</v>
      </c>
      <c r="C21" s="119">
        <v>0.3982</v>
      </c>
      <c r="D21" s="12" t="s">
        <v>15</v>
      </c>
      <c r="E21" s="12">
        <v>1</v>
      </c>
      <c r="F21" s="11">
        <v>8</v>
      </c>
      <c r="G21" s="59"/>
      <c r="H21" s="59"/>
      <c r="I21" s="66"/>
      <c r="J21" s="57">
        <f aca="true" t="shared" si="3" ref="J21:J27">C21*E21*F21</f>
        <v>3.1856</v>
      </c>
      <c r="K21" s="57"/>
      <c r="L21" s="49"/>
      <c r="M21" s="70"/>
    </row>
    <row r="22" spans="1:13" ht="12.75">
      <c r="A22" s="16"/>
      <c r="B22" s="17" t="s">
        <v>53</v>
      </c>
      <c r="C22" s="119">
        <v>0.1843</v>
      </c>
      <c r="D22" s="12" t="s">
        <v>15</v>
      </c>
      <c r="E22" s="12">
        <v>1</v>
      </c>
      <c r="F22" s="11">
        <v>8</v>
      </c>
      <c r="G22" s="59"/>
      <c r="H22" s="59"/>
      <c r="I22" s="57"/>
      <c r="J22" s="57">
        <f t="shared" si="3"/>
        <v>1.4744</v>
      </c>
      <c r="K22" s="57"/>
      <c r="L22" s="49"/>
      <c r="M22" s="70"/>
    </row>
    <row r="23" spans="1:13" ht="12.75">
      <c r="A23" s="16"/>
      <c r="B23" s="17" t="s">
        <v>54</v>
      </c>
      <c r="C23" s="119">
        <v>0.5787</v>
      </c>
      <c r="D23" s="12" t="s">
        <v>15</v>
      </c>
      <c r="E23" s="12">
        <v>1</v>
      </c>
      <c r="F23" s="11">
        <v>8</v>
      </c>
      <c r="G23" s="59"/>
      <c r="H23" s="59"/>
      <c r="I23" s="57"/>
      <c r="J23" s="57">
        <f t="shared" si="3"/>
        <v>4.6296</v>
      </c>
      <c r="K23" s="57"/>
      <c r="L23" s="49"/>
      <c r="M23" s="70"/>
    </row>
    <row r="24" spans="1:13" ht="12.75">
      <c r="A24" s="16"/>
      <c r="B24" s="17" t="s">
        <v>51</v>
      </c>
      <c r="C24" s="119">
        <v>0.8388</v>
      </c>
      <c r="D24" s="12" t="s">
        <v>15</v>
      </c>
      <c r="E24" s="12">
        <v>1</v>
      </c>
      <c r="F24" s="11">
        <v>8</v>
      </c>
      <c r="G24" s="59"/>
      <c r="H24" s="59"/>
      <c r="I24" s="57"/>
      <c r="J24" s="57">
        <f t="shared" si="3"/>
        <v>6.7104</v>
      </c>
      <c r="K24" s="57"/>
      <c r="L24" s="49"/>
      <c r="M24" s="70"/>
    </row>
    <row r="25" spans="1:13" ht="12.75">
      <c r="A25" s="16"/>
      <c r="B25" s="17" t="s">
        <v>55</v>
      </c>
      <c r="C25" s="119">
        <v>0.3522</v>
      </c>
      <c r="D25" s="12" t="s">
        <v>15</v>
      </c>
      <c r="E25" s="12">
        <v>3</v>
      </c>
      <c r="F25" s="11">
        <v>8</v>
      </c>
      <c r="G25" s="59"/>
      <c r="H25" s="59"/>
      <c r="I25" s="57"/>
      <c r="J25" s="57">
        <f t="shared" si="3"/>
        <v>8.4528</v>
      </c>
      <c r="K25" s="57"/>
      <c r="L25" s="49"/>
      <c r="M25" s="70"/>
    </row>
    <row r="26" spans="1:13" ht="12.75">
      <c r="A26" s="16"/>
      <c r="B26" s="17"/>
      <c r="C26" s="119"/>
      <c r="D26" s="12" t="s">
        <v>15</v>
      </c>
      <c r="E26" s="12"/>
      <c r="F26" s="11"/>
      <c r="G26" s="57"/>
      <c r="H26" s="57"/>
      <c r="I26" s="57"/>
      <c r="J26" s="57">
        <f t="shared" si="3"/>
        <v>0</v>
      </c>
      <c r="K26" s="57"/>
      <c r="L26" s="49"/>
      <c r="M26" s="70"/>
    </row>
    <row r="27" spans="1:13" ht="12.75">
      <c r="A27" s="42"/>
      <c r="B27" s="43"/>
      <c r="C27" s="55"/>
      <c r="D27" s="44" t="s">
        <v>31</v>
      </c>
      <c r="E27" s="44"/>
      <c r="F27" s="45"/>
      <c r="G27" s="58" t="s">
        <v>0</v>
      </c>
      <c r="H27" s="58"/>
      <c r="I27" s="58"/>
      <c r="J27" s="57">
        <f t="shared" si="3"/>
        <v>0</v>
      </c>
      <c r="K27" s="58"/>
      <c r="L27" s="55"/>
      <c r="M27" s="71"/>
    </row>
    <row r="28" spans="1:13" ht="12.75">
      <c r="A28" s="16" t="s">
        <v>14</v>
      </c>
      <c r="B28" s="17" t="s">
        <v>52</v>
      </c>
      <c r="C28" s="119">
        <v>0.7236</v>
      </c>
      <c r="D28" s="12" t="s">
        <v>15</v>
      </c>
      <c r="E28" s="12">
        <v>1</v>
      </c>
      <c r="F28" s="11">
        <v>8</v>
      </c>
      <c r="G28" s="59"/>
      <c r="H28" s="59"/>
      <c r="I28" s="57"/>
      <c r="J28" s="66"/>
      <c r="K28" s="57">
        <f aca="true" t="shared" si="4" ref="K28:K34">C28*E28*F28</f>
        <v>5.7888</v>
      </c>
      <c r="L28" s="49"/>
      <c r="M28" s="70"/>
    </row>
    <row r="29" spans="1:13" ht="12.75">
      <c r="A29" s="16"/>
      <c r="B29" s="17" t="s">
        <v>53</v>
      </c>
      <c r="C29" s="119">
        <v>0.1843</v>
      </c>
      <c r="D29" s="12" t="s">
        <v>15</v>
      </c>
      <c r="E29" s="12">
        <v>1</v>
      </c>
      <c r="F29" s="11">
        <v>8</v>
      </c>
      <c r="G29" s="59"/>
      <c r="H29" s="59"/>
      <c r="I29" s="57"/>
      <c r="J29" s="57"/>
      <c r="K29" s="57">
        <f t="shared" si="4"/>
        <v>1.4744</v>
      </c>
      <c r="L29" s="49"/>
      <c r="M29" s="70"/>
    </row>
    <row r="30" spans="1:13" ht="12.75">
      <c r="A30" s="16"/>
      <c r="B30" s="17" t="s">
        <v>54</v>
      </c>
      <c r="C30" s="119">
        <v>0.649</v>
      </c>
      <c r="D30" s="12" t="s">
        <v>15</v>
      </c>
      <c r="E30" s="12">
        <v>1</v>
      </c>
      <c r="F30" s="11">
        <v>8</v>
      </c>
      <c r="G30" s="59"/>
      <c r="H30" s="59"/>
      <c r="I30" s="57"/>
      <c r="J30" s="57"/>
      <c r="K30" s="57">
        <f t="shared" si="4"/>
        <v>5.192</v>
      </c>
      <c r="L30" s="49"/>
      <c r="M30" s="70"/>
    </row>
    <row r="31" spans="1:13" ht="12.75" customHeight="1">
      <c r="A31" s="16"/>
      <c r="B31" s="17" t="s">
        <v>51</v>
      </c>
      <c r="C31" s="119">
        <v>1.6948</v>
      </c>
      <c r="D31" s="12" t="s">
        <v>15</v>
      </c>
      <c r="E31" s="12">
        <v>1</v>
      </c>
      <c r="F31" s="11">
        <v>8</v>
      </c>
      <c r="G31" s="59"/>
      <c r="H31" s="59"/>
      <c r="I31" s="57"/>
      <c r="J31" s="57"/>
      <c r="K31" s="57">
        <f t="shared" si="4"/>
        <v>13.5584</v>
      </c>
      <c r="L31" s="49"/>
      <c r="M31" s="70"/>
    </row>
    <row r="32" spans="1:13" ht="12.75">
      <c r="A32" s="16"/>
      <c r="B32" s="17" t="s">
        <v>55</v>
      </c>
      <c r="C32" s="119">
        <v>0.3972</v>
      </c>
      <c r="D32" s="12" t="s">
        <v>15</v>
      </c>
      <c r="E32" s="12">
        <v>3</v>
      </c>
      <c r="F32" s="11">
        <v>8</v>
      </c>
      <c r="G32" s="59"/>
      <c r="H32" s="59"/>
      <c r="I32" s="57"/>
      <c r="J32" s="57"/>
      <c r="K32" s="57">
        <f t="shared" si="4"/>
        <v>9.5328</v>
      </c>
      <c r="L32" s="49"/>
      <c r="M32" s="70"/>
    </row>
    <row r="33" spans="1:13" ht="12.75">
      <c r="A33" s="16"/>
      <c r="B33" s="17"/>
      <c r="C33" s="119"/>
      <c r="D33" s="12" t="s">
        <v>15</v>
      </c>
      <c r="E33" s="38"/>
      <c r="F33" s="18"/>
      <c r="G33" s="57"/>
      <c r="H33" s="57"/>
      <c r="I33" s="57"/>
      <c r="J33" s="57"/>
      <c r="K33" s="57">
        <f t="shared" si="4"/>
        <v>0</v>
      </c>
      <c r="L33" s="49"/>
      <c r="M33" s="70"/>
    </row>
    <row r="34" spans="1:13" ht="12.75">
      <c r="A34" s="42"/>
      <c r="B34" s="43"/>
      <c r="C34" s="55"/>
      <c r="D34" s="44" t="s">
        <v>31</v>
      </c>
      <c r="E34" s="44"/>
      <c r="F34" s="45"/>
      <c r="G34" s="58" t="s">
        <v>0</v>
      </c>
      <c r="H34" s="58"/>
      <c r="I34" s="58"/>
      <c r="J34" s="58"/>
      <c r="K34" s="69">
        <f t="shared" si="4"/>
        <v>0</v>
      </c>
      <c r="L34" s="55"/>
      <c r="M34" s="71"/>
    </row>
    <row r="35" spans="1:13" ht="12.75">
      <c r="A35" s="16" t="s">
        <v>40</v>
      </c>
      <c r="B35" s="17" t="s">
        <v>52</v>
      </c>
      <c r="C35" s="119">
        <v>129</v>
      </c>
      <c r="D35" s="12" t="s">
        <v>15</v>
      </c>
      <c r="E35" s="12">
        <v>1</v>
      </c>
      <c r="F35" s="11">
        <v>8</v>
      </c>
      <c r="G35" s="57"/>
      <c r="H35" s="57"/>
      <c r="I35" s="57"/>
      <c r="J35" s="57"/>
      <c r="K35" s="57"/>
      <c r="L35" s="122">
        <f>SUM(C35*E35*F35)</f>
        <v>1032</v>
      </c>
      <c r="M35" s="70"/>
    </row>
    <row r="36" spans="1:13" ht="12.75">
      <c r="A36" s="16"/>
      <c r="B36" s="17" t="s">
        <v>53</v>
      </c>
      <c r="C36" s="119">
        <v>25.6</v>
      </c>
      <c r="D36" s="12" t="s">
        <v>15</v>
      </c>
      <c r="E36" s="12">
        <v>1</v>
      </c>
      <c r="F36" s="11">
        <v>8</v>
      </c>
      <c r="G36" s="57"/>
      <c r="H36" s="57"/>
      <c r="I36" s="57"/>
      <c r="J36" s="57"/>
      <c r="K36" s="57"/>
      <c r="L36" s="64">
        <f aca="true" t="shared" si="5" ref="L36:L41">SUM(C36*E36*F36)</f>
        <v>204.8</v>
      </c>
      <c r="M36" s="70"/>
    </row>
    <row r="37" spans="1:13" ht="12.75">
      <c r="A37" s="16"/>
      <c r="B37" s="17" t="s">
        <v>54</v>
      </c>
      <c r="C37" s="119">
        <v>133</v>
      </c>
      <c r="D37" s="12" t="s">
        <v>15</v>
      </c>
      <c r="E37" s="12">
        <v>1</v>
      </c>
      <c r="F37" s="11">
        <v>8</v>
      </c>
      <c r="G37" s="57"/>
      <c r="H37" s="57"/>
      <c r="I37" s="57"/>
      <c r="J37" s="57"/>
      <c r="K37" s="57"/>
      <c r="L37" s="64">
        <f t="shared" si="5"/>
        <v>1064</v>
      </c>
      <c r="M37" s="70"/>
    </row>
    <row r="38" spans="1:13" ht="12.75">
      <c r="A38" s="16"/>
      <c r="B38" s="17" t="s">
        <v>51</v>
      </c>
      <c r="C38" s="119">
        <v>239</v>
      </c>
      <c r="D38" s="12" t="s">
        <v>15</v>
      </c>
      <c r="E38" s="12">
        <v>1</v>
      </c>
      <c r="F38" s="11">
        <v>8</v>
      </c>
      <c r="G38" s="57"/>
      <c r="H38" s="57"/>
      <c r="I38" s="57"/>
      <c r="J38" s="57"/>
      <c r="K38" s="57"/>
      <c r="L38" s="64">
        <f t="shared" si="5"/>
        <v>1912</v>
      </c>
      <c r="M38" s="70"/>
    </row>
    <row r="39" spans="1:13" ht="12.75">
      <c r="A39" s="16"/>
      <c r="B39" s="17" t="s">
        <v>55</v>
      </c>
      <c r="C39" s="119">
        <v>123</v>
      </c>
      <c r="D39" s="12" t="s">
        <v>15</v>
      </c>
      <c r="E39" s="12">
        <v>3</v>
      </c>
      <c r="F39" s="11">
        <v>8</v>
      </c>
      <c r="G39" s="57"/>
      <c r="H39" s="57"/>
      <c r="I39" s="57"/>
      <c r="J39" s="57"/>
      <c r="K39" s="57"/>
      <c r="L39" s="64">
        <f t="shared" si="5"/>
        <v>2952</v>
      </c>
      <c r="M39" s="70"/>
    </row>
    <row r="40" spans="1:13" ht="12.75">
      <c r="A40" s="16"/>
      <c r="B40" s="17"/>
      <c r="C40" s="119"/>
      <c r="D40" s="12" t="s">
        <v>15</v>
      </c>
      <c r="E40" s="12"/>
      <c r="F40" s="11"/>
      <c r="G40" s="57"/>
      <c r="H40" s="57"/>
      <c r="I40" s="57"/>
      <c r="J40" s="57"/>
      <c r="K40" s="57"/>
      <c r="L40" s="64">
        <f t="shared" si="5"/>
        <v>0</v>
      </c>
      <c r="M40" s="70"/>
    </row>
    <row r="41" spans="1:13" ht="12.75">
      <c r="A41" s="42"/>
      <c r="B41" s="43"/>
      <c r="C41" s="55"/>
      <c r="D41" s="83" t="s">
        <v>31</v>
      </c>
      <c r="E41" s="44"/>
      <c r="F41" s="45"/>
      <c r="G41" s="58"/>
      <c r="H41" s="58"/>
      <c r="I41" s="58"/>
      <c r="J41" s="58"/>
      <c r="K41" s="58"/>
      <c r="L41" s="73">
        <f t="shared" si="5"/>
        <v>0</v>
      </c>
      <c r="M41" s="71"/>
    </row>
    <row r="42" spans="1:13" ht="12.75">
      <c r="A42" s="16" t="s">
        <v>45</v>
      </c>
      <c r="B42" s="17" t="s">
        <v>52</v>
      </c>
      <c r="C42" s="74">
        <v>0.0086</v>
      </c>
      <c r="D42" s="12" t="s">
        <v>15</v>
      </c>
      <c r="E42" s="12">
        <v>1</v>
      </c>
      <c r="F42" s="11">
        <v>8</v>
      </c>
      <c r="G42" s="59"/>
      <c r="H42" s="59"/>
      <c r="I42" s="57"/>
      <c r="J42" s="57"/>
      <c r="K42" s="61"/>
      <c r="L42" s="74"/>
      <c r="M42" s="118">
        <f>SUM(C42*E42*F42)</f>
        <v>0.0688</v>
      </c>
    </row>
    <row r="43" spans="1:13" ht="12.75">
      <c r="A43" s="16"/>
      <c r="B43" s="17" t="s">
        <v>53</v>
      </c>
      <c r="C43" s="74">
        <v>0.0031</v>
      </c>
      <c r="D43" s="12" t="s">
        <v>15</v>
      </c>
      <c r="E43" s="12">
        <v>1</v>
      </c>
      <c r="F43" s="11">
        <v>8</v>
      </c>
      <c r="G43" s="59"/>
      <c r="H43" s="59"/>
      <c r="I43" s="57"/>
      <c r="J43" s="57"/>
      <c r="K43" s="57"/>
      <c r="L43" s="74"/>
      <c r="M43" s="118">
        <f aca="true" t="shared" si="6" ref="M43:M48">SUM(C43*E43*F43)</f>
        <v>0.0248</v>
      </c>
    </row>
    <row r="44" spans="1:13" ht="12.75">
      <c r="A44" s="16"/>
      <c r="B44" s="17" t="s">
        <v>54</v>
      </c>
      <c r="C44" s="74">
        <v>0.0089</v>
      </c>
      <c r="D44" s="12" t="s">
        <v>15</v>
      </c>
      <c r="E44" s="12">
        <v>1</v>
      </c>
      <c r="F44" s="11">
        <v>8</v>
      </c>
      <c r="G44" s="59"/>
      <c r="H44" s="59"/>
      <c r="I44" s="57"/>
      <c r="J44" s="57"/>
      <c r="K44" s="57"/>
      <c r="L44" s="74"/>
      <c r="M44" s="118">
        <f t="shared" si="6"/>
        <v>0.0712</v>
      </c>
    </row>
    <row r="45" spans="1:13" ht="12" customHeight="1">
      <c r="A45" s="16"/>
      <c r="B45" s="17" t="s">
        <v>51</v>
      </c>
      <c r="C45" s="120">
        <v>0.0201</v>
      </c>
      <c r="D45" s="12" t="s">
        <v>15</v>
      </c>
      <c r="E45" s="12">
        <v>1</v>
      </c>
      <c r="F45" s="18">
        <v>8</v>
      </c>
      <c r="G45" s="60"/>
      <c r="H45" s="60"/>
      <c r="I45" s="61"/>
      <c r="J45" s="61"/>
      <c r="K45" s="60"/>
      <c r="L45" s="74"/>
      <c r="M45" s="118">
        <f t="shared" si="6"/>
        <v>0.1608</v>
      </c>
    </row>
    <row r="46" spans="1:13" ht="12.75">
      <c r="A46" s="16"/>
      <c r="B46" s="17" t="s">
        <v>55</v>
      </c>
      <c r="C46" s="74">
        <v>0.0054</v>
      </c>
      <c r="D46" s="12" t="s">
        <v>15</v>
      </c>
      <c r="E46" s="12">
        <v>3</v>
      </c>
      <c r="F46" s="11">
        <v>8</v>
      </c>
      <c r="G46" s="59"/>
      <c r="H46" s="59"/>
      <c r="I46" s="57"/>
      <c r="J46" s="57"/>
      <c r="K46" s="57"/>
      <c r="L46" s="74"/>
      <c r="M46" s="118">
        <f t="shared" si="6"/>
        <v>0.1296</v>
      </c>
    </row>
    <row r="47" spans="1:13" ht="12.75">
      <c r="A47" s="16"/>
      <c r="B47" s="17"/>
      <c r="C47" s="57"/>
      <c r="D47" s="12" t="s">
        <v>15</v>
      </c>
      <c r="E47" s="12"/>
      <c r="F47" s="11"/>
      <c r="G47" s="57"/>
      <c r="H47" s="57"/>
      <c r="I47" s="57"/>
      <c r="J47" s="57"/>
      <c r="K47" s="57"/>
      <c r="L47" s="74"/>
      <c r="M47" s="118">
        <f t="shared" si="6"/>
        <v>0</v>
      </c>
    </row>
    <row r="48" spans="1:13" ht="13.5" thickBot="1">
      <c r="A48" s="20"/>
      <c r="B48" s="21"/>
      <c r="C48" s="65"/>
      <c r="D48" s="23" t="s">
        <v>31</v>
      </c>
      <c r="E48" s="23"/>
      <c r="F48" s="11"/>
      <c r="G48" s="57" t="s">
        <v>0</v>
      </c>
      <c r="H48" s="57"/>
      <c r="I48" s="57"/>
      <c r="J48" s="57"/>
      <c r="K48" s="57"/>
      <c r="L48" s="74"/>
      <c r="M48" s="118">
        <f t="shared" si="6"/>
        <v>0</v>
      </c>
    </row>
    <row r="49" spans="1:14" ht="13.5" thickBot="1">
      <c r="A49" s="27" t="s">
        <v>0</v>
      </c>
      <c r="B49" s="27" t="s">
        <v>0</v>
      </c>
      <c r="C49" s="28"/>
      <c r="D49" s="28"/>
      <c r="E49" s="28"/>
      <c r="F49" s="94" t="s">
        <v>16</v>
      </c>
      <c r="G49" s="95">
        <f aca="true" t="shared" si="7" ref="G49:L49">SUM(G7:G48)</f>
        <v>1.5024000000000002</v>
      </c>
      <c r="H49" s="95">
        <f t="shared" si="7"/>
        <v>1.382208</v>
      </c>
      <c r="I49" s="95">
        <f t="shared" si="7"/>
        <v>5.036</v>
      </c>
      <c r="J49" s="95">
        <f t="shared" si="7"/>
        <v>24.4528</v>
      </c>
      <c r="K49" s="95">
        <f t="shared" si="7"/>
        <v>35.546400000000006</v>
      </c>
      <c r="L49" s="72">
        <f t="shared" si="7"/>
        <v>7164.8</v>
      </c>
      <c r="M49" s="121">
        <f>SUM(M42:M48)</f>
        <v>0.4552</v>
      </c>
      <c r="N49" s="75"/>
    </row>
    <row r="50" spans="1:3" ht="15">
      <c r="A50" s="62" t="s">
        <v>49</v>
      </c>
      <c r="B50" s="63"/>
      <c r="C50" s="63"/>
    </row>
    <row r="51" spans="1:3" ht="15">
      <c r="A51" s="62" t="s">
        <v>42</v>
      </c>
      <c r="B51" s="63"/>
      <c r="C51" s="63"/>
    </row>
    <row r="52" spans="1:3" ht="14.25">
      <c r="A52" s="48" t="s">
        <v>34</v>
      </c>
      <c r="B52" s="63"/>
      <c r="C52" s="63"/>
    </row>
    <row r="53" ht="12.75">
      <c r="A53" s="48"/>
    </row>
    <row r="54" ht="12.75">
      <c r="A54" s="48"/>
    </row>
    <row r="55" ht="12.75">
      <c r="A55" s="48"/>
    </row>
    <row r="56" ht="12.75">
      <c r="A56" s="48"/>
    </row>
  </sheetData>
  <sheetProtection/>
  <mergeCells count="4">
    <mergeCell ref="A1:L1"/>
    <mergeCell ref="A2:L2"/>
    <mergeCell ref="A3:L3"/>
    <mergeCell ref="G4:M4"/>
  </mergeCells>
  <printOptions horizontalCentered="1"/>
  <pageMargins left="0.75" right="0.75" top="0.75" bottom="0.75" header="0.5" footer="0.5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="90" zoomScaleNormal="90" zoomScalePageLayoutView="0" workbookViewId="0" topLeftCell="A1">
      <selection activeCell="A1" sqref="A1:L1"/>
    </sheetView>
  </sheetViews>
  <sheetFormatPr defaultColWidth="9.140625" defaultRowHeight="12.75"/>
  <cols>
    <col min="1" max="1" width="6.8515625" style="48" customWidth="1"/>
    <col min="2" max="2" width="27.57421875" style="48" customWidth="1"/>
    <col min="3" max="3" width="13.28125" style="48" customWidth="1"/>
    <col min="4" max="4" width="9.140625" style="48" customWidth="1"/>
    <col min="5" max="5" width="15.00390625" style="48" customWidth="1"/>
    <col min="6" max="6" width="11.57421875" style="48" customWidth="1"/>
    <col min="7" max="8" width="10.28125" style="48" customWidth="1"/>
    <col min="9" max="9" width="9.140625" style="48" customWidth="1"/>
    <col min="10" max="10" width="8.421875" style="48" customWidth="1"/>
    <col min="11" max="13" width="9.140625" style="48" customWidth="1"/>
    <col min="14" max="16384" width="9.140625" style="48" customWidth="1"/>
  </cols>
  <sheetData>
    <row r="1" spans="1:12" ht="15.7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5.75">
      <c r="A2" s="125" t="s">
        <v>59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5.75">
      <c r="A3" s="126" t="s">
        <v>58</v>
      </c>
      <c r="B3" s="126"/>
      <c r="C3" s="126"/>
      <c r="D3" s="126"/>
      <c r="E3" s="126"/>
      <c r="F3" s="126"/>
      <c r="G3" s="125"/>
      <c r="H3" s="125"/>
      <c r="I3" s="125"/>
      <c r="J3" s="125"/>
      <c r="K3" s="125"/>
      <c r="L3" s="125"/>
    </row>
    <row r="4" spans="1:14" ht="12.75">
      <c r="A4" s="1" t="s">
        <v>0</v>
      </c>
      <c r="B4" s="2"/>
      <c r="C4" s="2"/>
      <c r="D4" s="2"/>
      <c r="E4" s="3" t="s">
        <v>1</v>
      </c>
      <c r="F4" s="4"/>
      <c r="G4" s="130" t="s">
        <v>2</v>
      </c>
      <c r="H4" s="131"/>
      <c r="I4" s="131"/>
      <c r="J4" s="131"/>
      <c r="K4" s="131"/>
      <c r="L4" s="131"/>
      <c r="M4" s="132"/>
      <c r="N4" s="133"/>
    </row>
    <row r="5" spans="1:14" ht="26.25" thickBot="1">
      <c r="A5" s="5" t="s">
        <v>3</v>
      </c>
      <c r="B5" s="6"/>
      <c r="C5" s="7" t="s">
        <v>4</v>
      </c>
      <c r="D5" s="8" t="s">
        <v>5</v>
      </c>
      <c r="E5" s="8">
        <v>1</v>
      </c>
      <c r="F5" s="8">
        <v>2</v>
      </c>
      <c r="G5" s="91" t="s">
        <v>6</v>
      </c>
      <c r="H5" s="92" t="s">
        <v>33</v>
      </c>
      <c r="I5" s="92" t="s">
        <v>43</v>
      </c>
      <c r="J5" s="92" t="s">
        <v>7</v>
      </c>
      <c r="K5" s="92" t="s">
        <v>8</v>
      </c>
      <c r="L5" s="92" t="s">
        <v>9</v>
      </c>
      <c r="M5" s="92" t="s">
        <v>41</v>
      </c>
      <c r="N5" s="92" t="s">
        <v>47</v>
      </c>
    </row>
    <row r="6" spans="1:14" ht="12.75">
      <c r="A6" s="9" t="s">
        <v>30</v>
      </c>
      <c r="B6" s="10"/>
      <c r="C6" s="11"/>
      <c r="D6" s="12"/>
      <c r="E6" s="13" t="s">
        <v>10</v>
      </c>
      <c r="F6" s="14" t="s">
        <v>39</v>
      </c>
      <c r="G6" s="15"/>
      <c r="H6" s="15"/>
      <c r="I6" s="15"/>
      <c r="J6" s="15"/>
      <c r="K6" s="15"/>
      <c r="L6" s="15" t="s">
        <v>38</v>
      </c>
      <c r="M6" s="81"/>
      <c r="N6" s="76"/>
    </row>
    <row r="7" spans="1:14" ht="12.75">
      <c r="A7" s="16" t="s">
        <v>12</v>
      </c>
      <c r="B7" s="17" t="s">
        <v>60</v>
      </c>
      <c r="C7" s="54">
        <v>0.00035054</v>
      </c>
      <c r="D7" s="12" t="s">
        <v>31</v>
      </c>
      <c r="E7" s="11">
        <v>1</v>
      </c>
      <c r="F7" s="12">
        <v>150</v>
      </c>
      <c r="G7" s="134">
        <f>(C7*E7*F7)</f>
        <v>0.052580999999999996</v>
      </c>
      <c r="H7" s="119">
        <f>G7*0.92</f>
        <v>0.04837452</v>
      </c>
      <c r="I7" s="25"/>
      <c r="J7" s="25"/>
      <c r="K7" s="25"/>
      <c r="L7" s="49"/>
      <c r="M7" s="80"/>
      <c r="N7" s="31"/>
    </row>
    <row r="8" spans="1:14" ht="12.75">
      <c r="A8" s="16"/>
      <c r="B8" s="17"/>
      <c r="C8" s="54"/>
      <c r="D8" s="12" t="s">
        <v>31</v>
      </c>
      <c r="E8" s="11"/>
      <c r="F8" s="12"/>
      <c r="G8" s="25"/>
      <c r="H8" s="25"/>
      <c r="I8" s="25"/>
      <c r="J8" s="25"/>
      <c r="K8" s="25"/>
      <c r="L8" s="49"/>
      <c r="M8" s="80"/>
      <c r="N8" s="31"/>
    </row>
    <row r="9" spans="1:14" ht="12.75">
      <c r="A9" s="50"/>
      <c r="B9" s="53"/>
      <c r="C9" s="124"/>
      <c r="D9" s="44" t="s">
        <v>31</v>
      </c>
      <c r="E9" s="45"/>
      <c r="F9" s="44"/>
      <c r="G9" s="106"/>
      <c r="H9" s="107"/>
      <c r="I9" s="108"/>
      <c r="J9" s="108"/>
      <c r="K9" s="108"/>
      <c r="L9" s="56"/>
      <c r="M9" s="80"/>
      <c r="N9" s="31"/>
    </row>
    <row r="10" spans="1:14" ht="12.75">
      <c r="A10" s="16" t="s">
        <v>44</v>
      </c>
      <c r="B10" s="17" t="s">
        <v>60</v>
      </c>
      <c r="C10" s="123">
        <v>0.00122382</v>
      </c>
      <c r="D10" s="12" t="s">
        <v>31</v>
      </c>
      <c r="E10" s="11">
        <v>1</v>
      </c>
      <c r="F10" s="12">
        <v>150</v>
      </c>
      <c r="G10" s="109"/>
      <c r="H10" s="109"/>
      <c r="I10" s="25">
        <f>(C10*E10*F10)</f>
        <v>0.18357300000000001</v>
      </c>
      <c r="J10" s="25"/>
      <c r="K10" s="25"/>
      <c r="L10" s="49"/>
      <c r="M10" s="82"/>
      <c r="N10" s="77"/>
    </row>
    <row r="11" spans="1:14" ht="12.75">
      <c r="A11" s="16"/>
      <c r="B11" s="17"/>
      <c r="C11" s="123"/>
      <c r="D11" s="12" t="s">
        <v>31</v>
      </c>
      <c r="E11" s="11"/>
      <c r="F11" s="12"/>
      <c r="G11" s="109"/>
      <c r="H11" s="109"/>
      <c r="I11" s="25"/>
      <c r="J11" s="25"/>
      <c r="K11" s="25"/>
      <c r="L11" s="49"/>
      <c r="M11" s="80"/>
      <c r="N11" s="31"/>
    </row>
    <row r="12" spans="1:14" ht="12.75">
      <c r="A12" s="50"/>
      <c r="B12" s="43"/>
      <c r="C12" s="124"/>
      <c r="D12" s="44" t="s">
        <v>31</v>
      </c>
      <c r="E12" s="45"/>
      <c r="F12" s="44"/>
      <c r="G12" s="108"/>
      <c r="H12" s="108"/>
      <c r="I12" s="107"/>
      <c r="J12" s="108"/>
      <c r="K12" s="108"/>
      <c r="L12" s="56"/>
      <c r="M12" s="80"/>
      <c r="N12" s="31"/>
    </row>
    <row r="13" spans="1:14" ht="12.75">
      <c r="A13" s="16" t="s">
        <v>13</v>
      </c>
      <c r="B13" s="17" t="s">
        <v>60</v>
      </c>
      <c r="C13" s="123">
        <v>0.00799617</v>
      </c>
      <c r="D13" s="12" t="s">
        <v>31</v>
      </c>
      <c r="E13" s="11">
        <v>1</v>
      </c>
      <c r="F13" s="12">
        <v>150</v>
      </c>
      <c r="G13" s="109"/>
      <c r="H13" s="109"/>
      <c r="I13" s="25"/>
      <c r="J13" s="25">
        <f>(C13*E13*F13)</f>
        <v>1.1994255</v>
      </c>
      <c r="K13" s="25"/>
      <c r="L13" s="49"/>
      <c r="M13" s="82"/>
      <c r="N13" s="77"/>
    </row>
    <row r="14" spans="1:14" ht="12.75">
      <c r="A14" s="16"/>
      <c r="B14" s="17"/>
      <c r="C14" s="123"/>
      <c r="D14" s="12" t="s">
        <v>31</v>
      </c>
      <c r="E14" s="11"/>
      <c r="F14" s="12"/>
      <c r="G14" s="109"/>
      <c r="H14" s="109"/>
      <c r="I14" s="25"/>
      <c r="J14" s="25"/>
      <c r="K14" s="25"/>
      <c r="L14" s="49"/>
      <c r="M14" s="80"/>
      <c r="N14" s="31"/>
    </row>
    <row r="15" spans="1:14" ht="12.75">
      <c r="A15" s="50"/>
      <c r="B15" s="43"/>
      <c r="C15" s="124"/>
      <c r="D15" s="44" t="s">
        <v>31</v>
      </c>
      <c r="E15" s="45"/>
      <c r="F15" s="44"/>
      <c r="G15" s="108"/>
      <c r="H15" s="108"/>
      <c r="I15" s="108"/>
      <c r="J15" s="107"/>
      <c r="K15" s="108"/>
      <c r="L15" s="56"/>
      <c r="M15" s="80"/>
      <c r="N15" s="31"/>
    </row>
    <row r="16" spans="1:14" ht="12.75">
      <c r="A16" s="16" t="s">
        <v>14</v>
      </c>
      <c r="B16" s="17" t="s">
        <v>60</v>
      </c>
      <c r="C16" s="54">
        <v>0.00831802</v>
      </c>
      <c r="D16" s="12" t="s">
        <v>31</v>
      </c>
      <c r="E16" s="11">
        <v>1</v>
      </c>
      <c r="F16" s="12">
        <v>150</v>
      </c>
      <c r="G16" s="109"/>
      <c r="H16" s="109"/>
      <c r="I16" s="25"/>
      <c r="J16" s="25"/>
      <c r="K16" s="25">
        <f>(C16*E16*F16)</f>
        <v>1.247703</v>
      </c>
      <c r="L16" s="49"/>
      <c r="M16" s="82"/>
      <c r="N16" s="77"/>
    </row>
    <row r="17" spans="1:14" ht="12.75">
      <c r="A17" s="16"/>
      <c r="B17" s="17"/>
      <c r="C17" s="54"/>
      <c r="D17" s="12" t="s">
        <v>31</v>
      </c>
      <c r="E17" s="11"/>
      <c r="F17" s="12"/>
      <c r="G17" s="109"/>
      <c r="H17" s="109"/>
      <c r="I17" s="25"/>
      <c r="J17" s="25"/>
      <c r="K17" s="25"/>
      <c r="L17" s="49"/>
      <c r="M17" s="80"/>
      <c r="N17" s="31"/>
    </row>
    <row r="18" spans="1:14" ht="12.75">
      <c r="A18" s="42"/>
      <c r="B18" s="43"/>
      <c r="C18" s="124"/>
      <c r="D18" s="83" t="s">
        <v>31</v>
      </c>
      <c r="E18" s="45"/>
      <c r="F18" s="44"/>
      <c r="G18" s="110" t="s">
        <v>0</v>
      </c>
      <c r="H18" s="111"/>
      <c r="I18" s="107"/>
      <c r="J18" s="107"/>
      <c r="K18" s="107"/>
      <c r="L18" s="55"/>
      <c r="M18" s="80"/>
      <c r="N18" s="31"/>
    </row>
    <row r="19" spans="1:14" ht="12.75">
      <c r="A19" s="16" t="s">
        <v>40</v>
      </c>
      <c r="B19" s="17" t="s">
        <v>60</v>
      </c>
      <c r="C19" s="123">
        <v>2.85148109</v>
      </c>
      <c r="D19" s="12" t="s">
        <v>31</v>
      </c>
      <c r="E19" s="11">
        <v>1</v>
      </c>
      <c r="F19" s="12">
        <v>150</v>
      </c>
      <c r="G19" s="109"/>
      <c r="H19" s="109"/>
      <c r="I19" s="25"/>
      <c r="J19" s="25"/>
      <c r="K19" s="25"/>
      <c r="L19" s="49"/>
      <c r="M19" s="96">
        <f>SUM(C19*E19*F19)</f>
        <v>427.7221635</v>
      </c>
      <c r="N19" s="97"/>
    </row>
    <row r="20" spans="1:14" ht="12.75">
      <c r="A20" s="16"/>
      <c r="B20" s="17"/>
      <c r="C20" s="123"/>
      <c r="D20" s="12" t="s">
        <v>31</v>
      </c>
      <c r="E20" s="11"/>
      <c r="F20" s="12"/>
      <c r="G20" s="109"/>
      <c r="H20" s="109"/>
      <c r="I20" s="25"/>
      <c r="J20" s="25"/>
      <c r="K20" s="25"/>
      <c r="L20" s="79"/>
      <c r="M20" s="98"/>
      <c r="N20" s="99"/>
    </row>
    <row r="21" spans="1:14" ht="12.75">
      <c r="A21" s="50"/>
      <c r="B21" s="43"/>
      <c r="C21" s="124"/>
      <c r="D21" s="44" t="s">
        <v>31</v>
      </c>
      <c r="E21" s="45"/>
      <c r="F21" s="44"/>
      <c r="G21" s="108"/>
      <c r="H21" s="108"/>
      <c r="I21" s="108"/>
      <c r="J21" s="107"/>
      <c r="K21" s="108"/>
      <c r="L21" s="56"/>
      <c r="M21" s="98"/>
      <c r="N21" s="99"/>
    </row>
    <row r="22" spans="1:14" ht="12.75">
      <c r="A22" s="16" t="s">
        <v>45</v>
      </c>
      <c r="B22" s="17" t="s">
        <v>60</v>
      </c>
      <c r="C22" s="54">
        <v>5.33E-05</v>
      </c>
      <c r="D22" s="12" t="s">
        <v>31</v>
      </c>
      <c r="E22" s="11">
        <v>1</v>
      </c>
      <c r="F22" s="12">
        <v>150</v>
      </c>
      <c r="G22" s="109"/>
      <c r="H22" s="109"/>
      <c r="I22" s="25"/>
      <c r="J22" s="25"/>
      <c r="K22" s="25"/>
      <c r="L22" s="49"/>
      <c r="M22" s="100"/>
      <c r="N22" s="101">
        <f>SUM(C22*E22*F22)</f>
        <v>0.007995</v>
      </c>
    </row>
    <row r="23" spans="1:14" ht="12.75">
      <c r="A23" s="16"/>
      <c r="B23" s="17"/>
      <c r="C23" s="54"/>
      <c r="D23" s="12" t="s">
        <v>31</v>
      </c>
      <c r="E23" s="11"/>
      <c r="F23" s="12"/>
      <c r="G23" s="109"/>
      <c r="H23" s="109"/>
      <c r="I23" s="25"/>
      <c r="J23" s="25"/>
      <c r="K23" s="25"/>
      <c r="L23" s="49"/>
      <c r="M23" s="102"/>
      <c r="N23" s="103"/>
    </row>
    <row r="24" spans="1:14" ht="13.5" thickBot="1">
      <c r="A24" s="84"/>
      <c r="B24" s="85"/>
      <c r="C24" s="86"/>
      <c r="D24" s="87" t="s">
        <v>31</v>
      </c>
      <c r="E24" s="88"/>
      <c r="F24" s="23"/>
      <c r="G24" s="112" t="s">
        <v>0</v>
      </c>
      <c r="H24" s="113"/>
      <c r="I24" s="114"/>
      <c r="J24" s="114"/>
      <c r="K24" s="114"/>
      <c r="L24" s="49"/>
      <c r="M24" s="102"/>
      <c r="N24" s="103"/>
    </row>
    <row r="25" spans="2:14" ht="13.5" thickBot="1">
      <c r="B25" s="29" t="s">
        <v>0</v>
      </c>
      <c r="E25" s="78"/>
      <c r="F25" s="90" t="s">
        <v>16</v>
      </c>
      <c r="G25" s="115">
        <f>SUM(G7:G24)</f>
        <v>0.052580999999999996</v>
      </c>
      <c r="H25" s="116">
        <f>SUM(H7:H24)</f>
        <v>0.04837452</v>
      </c>
      <c r="I25" s="116">
        <f>SUM(I7:I24)</f>
        <v>0.18357300000000001</v>
      </c>
      <c r="J25" s="116">
        <f>SUM(J7:J24)</f>
        <v>1.1994255</v>
      </c>
      <c r="K25" s="117">
        <f>SUM(K7:K24)</f>
        <v>1.247703</v>
      </c>
      <c r="L25" s="89" t="s">
        <v>38</v>
      </c>
      <c r="M25" s="104">
        <f>SUM(M19:M21)</f>
        <v>427.7221635</v>
      </c>
      <c r="N25" s="105">
        <f>SUM(N22:N24)*28</f>
        <v>0.22386</v>
      </c>
    </row>
    <row r="27" ht="12.75">
      <c r="B27" s="48" t="s">
        <v>61</v>
      </c>
    </row>
    <row r="28" spans="1:9" ht="0.75" customHeight="1">
      <c r="A28" s="125" t="s">
        <v>28</v>
      </c>
      <c r="B28" s="125"/>
      <c r="C28" s="125"/>
      <c r="D28" s="125"/>
      <c r="E28" s="125"/>
      <c r="F28" s="125"/>
      <c r="G28" s="125"/>
      <c r="H28" s="125"/>
      <c r="I28" s="125"/>
    </row>
    <row r="29" spans="1:9" ht="15.75" hidden="1">
      <c r="A29" s="125" t="s">
        <v>21</v>
      </c>
      <c r="B29" s="125"/>
      <c r="C29" s="125"/>
      <c r="D29" s="125"/>
      <c r="E29" s="125"/>
      <c r="F29" s="125"/>
      <c r="G29" s="125"/>
      <c r="H29" s="125"/>
      <c r="I29" s="125"/>
    </row>
    <row r="30" spans="1:9" ht="15.75" hidden="1">
      <c r="A30" s="126" t="s">
        <v>25</v>
      </c>
      <c r="B30" s="126"/>
      <c r="C30" s="126"/>
      <c r="D30" s="126"/>
      <c r="E30" s="126"/>
      <c r="F30" s="126"/>
      <c r="G30" s="126"/>
      <c r="H30" s="126"/>
      <c r="I30" s="126"/>
    </row>
    <row r="31" spans="1:9" ht="12.75" hidden="1">
      <c r="A31" s="1" t="s">
        <v>0</v>
      </c>
      <c r="B31" s="2"/>
      <c r="C31" s="2"/>
      <c r="D31" s="2"/>
      <c r="E31" s="3" t="s">
        <v>1</v>
      </c>
      <c r="F31" s="4"/>
      <c r="G31" s="3" t="s">
        <v>2</v>
      </c>
      <c r="H31" s="3"/>
      <c r="I31" s="30"/>
    </row>
    <row r="32" spans="1:9" ht="51" customHeight="1" hidden="1" thickBot="1">
      <c r="A32" s="5" t="s">
        <v>3</v>
      </c>
      <c r="B32" s="6"/>
      <c r="C32" s="7" t="s">
        <v>4</v>
      </c>
      <c r="D32" s="8" t="s">
        <v>5</v>
      </c>
      <c r="E32" s="8">
        <v>1</v>
      </c>
      <c r="F32" s="8">
        <v>2</v>
      </c>
      <c r="G32" s="7" t="s">
        <v>17</v>
      </c>
      <c r="H32" s="7"/>
      <c r="I32" s="7" t="s">
        <v>20</v>
      </c>
    </row>
    <row r="33" spans="1:9" ht="12.75" hidden="1">
      <c r="A33" s="32" t="s">
        <v>19</v>
      </c>
      <c r="B33" s="26"/>
      <c r="C33" s="12"/>
      <c r="D33" s="12"/>
      <c r="E33" s="33" t="s">
        <v>10</v>
      </c>
      <c r="F33" s="34" t="s">
        <v>11</v>
      </c>
      <c r="G33" s="35"/>
      <c r="H33" s="35"/>
      <c r="I33" s="15"/>
    </row>
    <row r="34" spans="1:9" ht="12.75" hidden="1">
      <c r="A34" s="16" t="s">
        <v>0</v>
      </c>
      <c r="B34" s="17" t="s">
        <v>23</v>
      </c>
      <c r="C34" s="19">
        <v>1.7</v>
      </c>
      <c r="D34" s="12" t="s">
        <v>18</v>
      </c>
      <c r="E34" s="11">
        <v>40</v>
      </c>
      <c r="F34" s="25">
        <v>1</v>
      </c>
      <c r="G34" s="15">
        <f>C34*E34*F34</f>
        <v>68</v>
      </c>
      <c r="H34" s="15"/>
      <c r="I34" s="15">
        <f>G34*0.1</f>
        <v>6.800000000000001</v>
      </c>
    </row>
    <row r="35" spans="1:9" ht="12.75" hidden="1">
      <c r="A35" s="36"/>
      <c r="B35" s="17" t="s">
        <v>22</v>
      </c>
      <c r="C35" s="19">
        <v>1.7</v>
      </c>
      <c r="D35" s="12" t="s">
        <v>18</v>
      </c>
      <c r="E35" s="11">
        <v>40</v>
      </c>
      <c r="F35" s="19">
        <v>1</v>
      </c>
      <c r="G35" s="15">
        <f>C35*E35*F35</f>
        <v>68</v>
      </c>
      <c r="H35" s="15"/>
      <c r="I35" s="15">
        <f>G35*0.1</f>
        <v>6.800000000000001</v>
      </c>
    </row>
    <row r="36" spans="1:9" ht="13.5" hidden="1" thickBot="1">
      <c r="A36" s="52"/>
      <c r="B36" s="21" t="s">
        <v>24</v>
      </c>
      <c r="C36" s="51">
        <v>1.7</v>
      </c>
      <c r="D36" s="23" t="s">
        <v>18</v>
      </c>
      <c r="E36" s="22">
        <v>40</v>
      </c>
      <c r="F36" s="51">
        <v>1</v>
      </c>
      <c r="G36" s="24">
        <f>C36*E36*F36</f>
        <v>68</v>
      </c>
      <c r="H36" s="24"/>
      <c r="I36" s="40">
        <f>G36*0.1</f>
        <v>6.800000000000001</v>
      </c>
    </row>
    <row r="37" spans="1:9" ht="13.5" hidden="1" thickBot="1">
      <c r="A37" s="28"/>
      <c r="B37" s="28"/>
      <c r="C37" s="37"/>
      <c r="D37" s="38"/>
      <c r="E37" s="11"/>
      <c r="F37" s="39" t="s">
        <v>16</v>
      </c>
      <c r="G37" s="46">
        <f>SUM(G33:G36)</f>
        <v>204</v>
      </c>
      <c r="H37" s="47"/>
      <c r="I37" s="47">
        <f>SUM(I33:I36)</f>
        <v>20.400000000000002</v>
      </c>
    </row>
    <row r="38" ht="12.75" hidden="1"/>
    <row r="39" ht="12.75" hidden="1">
      <c r="A39" s="29" t="s">
        <v>26</v>
      </c>
    </row>
    <row r="40" ht="12.75" hidden="1">
      <c r="A40" s="29" t="s">
        <v>27</v>
      </c>
    </row>
    <row r="41" ht="12.75">
      <c r="B41" s="48" t="s">
        <v>57</v>
      </c>
    </row>
    <row r="42" ht="12.75">
      <c r="B42" s="48" t="s">
        <v>34</v>
      </c>
    </row>
    <row r="43" ht="12.75">
      <c r="B43" s="48" t="s">
        <v>56</v>
      </c>
    </row>
    <row r="44" ht="12.75">
      <c r="L44" s="48" t="s">
        <v>0</v>
      </c>
    </row>
  </sheetData>
  <sheetProtection/>
  <mergeCells count="7">
    <mergeCell ref="A28:I28"/>
    <mergeCell ref="A29:I29"/>
    <mergeCell ref="A30:I30"/>
    <mergeCell ref="A1:L1"/>
    <mergeCell ref="A2:L2"/>
    <mergeCell ref="A3:L3"/>
    <mergeCell ref="G4:N4"/>
  </mergeCells>
  <printOptions horizontalCentered="1"/>
  <pageMargins left="0.75" right="0.75" top="0.75" bottom="0.75" header="0.5" footer="0.5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Lilburn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Del Grippo</dc:creator>
  <cp:keywords/>
  <dc:description/>
  <cp:lastModifiedBy>Daniel Macias</cp:lastModifiedBy>
  <cp:lastPrinted>2015-03-05T22:46:35Z</cp:lastPrinted>
  <dcterms:created xsi:type="dcterms:W3CDTF">1997-04-09T16:14:57Z</dcterms:created>
  <dcterms:modified xsi:type="dcterms:W3CDTF">2019-11-25T20:35:53Z</dcterms:modified>
  <cp:category/>
  <cp:version/>
  <cp:contentType/>
  <cp:contentStatus/>
</cp:coreProperties>
</file>