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o-file01\projects\SFO\17xxxx\D170788.00 - Shasta County-Fountain Wind\03 Working Documents\04_Admin Draft EIR\02b_References\3.2_Aesthetics\"/>
    </mc:Choice>
  </mc:AlternateContent>
  <bookViews>
    <workbookView xWindow="0" yWindow="0" windowWidth="19200" windowHeight="6470"/>
  </bookViews>
  <sheets>
    <sheet name=" Designated and Eligible Routes" sheetId="1" r:id="rId1"/>
    <sheet name="Update notes" sheetId="2" r:id="rId2"/>
  </sheets>
  <definedNames>
    <definedName name="_xlnm.Print_Area" localSheetId="0">' Designated and Eligible Routes'!$A$1:$N$226</definedName>
    <definedName name="_xlnm.Print_Titles" localSheetId="0">' Designated and Eligible Routes'!$1:$1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2" i="1" l="1"/>
  <c r="A153" i="1" s="1"/>
  <c r="L171" i="1" l="1"/>
  <c r="L187" i="1" l="1"/>
  <c r="L107" i="1" l="1"/>
  <c r="L100" i="1"/>
  <c r="L51" i="1"/>
  <c r="L20" i="1"/>
  <c r="L225" i="1"/>
  <c r="L224" i="1"/>
  <c r="L221" i="1"/>
  <c r="L218" i="1"/>
  <c r="L217" i="1"/>
  <c r="L216" i="1"/>
  <c r="L215" i="1"/>
  <c r="L184" i="1"/>
  <c r="L166" i="1"/>
  <c r="L156" i="1"/>
  <c r="L149" i="1"/>
  <c r="L137" i="1"/>
  <c r="L125" i="1"/>
  <c r="L122" i="1"/>
  <c r="L119" i="1"/>
  <c r="L110" i="1"/>
  <c r="L104" i="1"/>
  <c r="L91" i="1"/>
  <c r="L90" i="1"/>
  <c r="L76" i="1"/>
  <c r="L93" i="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alcChain>
</file>

<file path=xl/sharedStrings.xml><?xml version="1.0" encoding="utf-8"?>
<sst xmlns="http://schemas.openxmlformats.org/spreadsheetml/2006/main" count="1814" uniqueCount="965">
  <si>
    <t>Rte</t>
  </si>
  <si>
    <t>County</t>
  </si>
  <si>
    <t>Post Miles</t>
  </si>
  <si>
    <t>E</t>
  </si>
  <si>
    <t>Ora/LA</t>
  </si>
  <si>
    <t>0.0-3.6</t>
  </si>
  <si>
    <t>LA/Ven</t>
  </si>
  <si>
    <t>32.2-21.1</t>
  </si>
  <si>
    <t>Santa Barbara</t>
  </si>
  <si>
    <t>0.0-19.3</t>
  </si>
  <si>
    <t>SLO</t>
  </si>
  <si>
    <t>10.3-16.7</t>
  </si>
  <si>
    <t>16.7-1.9</t>
  </si>
  <si>
    <t>SF</t>
  </si>
  <si>
    <t>1.9-7.1</t>
  </si>
  <si>
    <t>Mar/Son/Men</t>
  </si>
  <si>
    <t>0.0-105.6</t>
  </si>
  <si>
    <t>OD</t>
  </si>
  <si>
    <t>Monterey</t>
  </si>
  <si>
    <t>0.0-72.3</t>
  </si>
  <si>
    <t>San Mateo</t>
  </si>
  <si>
    <t>0.0-26.2</t>
  </si>
  <si>
    <t>LA/SBD</t>
  </si>
  <si>
    <t>22.9-6.36</t>
  </si>
  <si>
    <t>LA</t>
  </si>
  <si>
    <t>Trinity</t>
  </si>
  <si>
    <t>L0.0-L30.9</t>
  </si>
  <si>
    <t>Tri/Sis</t>
  </si>
  <si>
    <t>30.9-54.2</t>
  </si>
  <si>
    <t>Contra Costa</t>
  </si>
  <si>
    <t>31.1-40.5</t>
  </si>
  <si>
    <t>Cal/Alp</t>
  </si>
  <si>
    <t>21.4-31.7</t>
  </si>
  <si>
    <t>San Diego</t>
  </si>
  <si>
    <t>0.0-4.6</t>
  </si>
  <si>
    <t>SD/Ora</t>
  </si>
  <si>
    <t>R14.0-9.6</t>
  </si>
  <si>
    <t>R44.0-R55.5</t>
  </si>
  <si>
    <t>Mer/San Joaq</t>
  </si>
  <si>
    <t>17.6-0.7</t>
  </si>
  <si>
    <t>Shasta</t>
  </si>
  <si>
    <t xml:space="preserve">R15.5-R28.2 </t>
  </si>
  <si>
    <t>Siskiyou</t>
  </si>
  <si>
    <t>R8.5-R19.1</t>
  </si>
  <si>
    <t>R48.2-R69.3</t>
  </si>
  <si>
    <t>17.6-32.5</t>
  </si>
  <si>
    <t>0.0-28.1</t>
  </si>
  <si>
    <t>0.0-0.7L</t>
  </si>
  <si>
    <t>SD/Imp</t>
  </si>
  <si>
    <t>T0.0-R10.0</t>
  </si>
  <si>
    <t>SCr</t>
  </si>
  <si>
    <t>0.0-13.0</t>
  </si>
  <si>
    <t>13.0-20.8</t>
  </si>
  <si>
    <t>20.8-27.1</t>
  </si>
  <si>
    <t>SCl</t>
  </si>
  <si>
    <t>0.0-11.5</t>
  </si>
  <si>
    <t>0.0-7.5</t>
  </si>
  <si>
    <t>7.5-10.8</t>
  </si>
  <si>
    <t>Sonoma</t>
  </si>
  <si>
    <t>R16.0-41.4</t>
  </si>
  <si>
    <t>22.5-34.0</t>
  </si>
  <si>
    <t>Kern</t>
  </si>
  <si>
    <t>16.0-64.5</t>
  </si>
  <si>
    <t>SD/Riv</t>
  </si>
  <si>
    <t>R46.5-41.5</t>
  </si>
  <si>
    <t>SBd</t>
  </si>
  <si>
    <t>76.9-R136.6</t>
  </si>
  <si>
    <t>Col/Yol</t>
  </si>
  <si>
    <t>0.0-25.3</t>
  </si>
  <si>
    <t>SCr/SCl</t>
  </si>
  <si>
    <t>0.0-7.1</t>
  </si>
  <si>
    <t>R17.7-73.8</t>
  </si>
  <si>
    <t>Men</t>
  </si>
  <si>
    <t>R0.0-R33.2</t>
  </si>
  <si>
    <t>Men/Lak/Col</t>
  </si>
  <si>
    <t>33.2-3.5</t>
  </si>
  <si>
    <t>Nevada</t>
  </si>
  <si>
    <t>R12.2-45.7</t>
  </si>
  <si>
    <t>Alameda/Contra Costa CL to Rte 680 in Walnut Crk</t>
  </si>
  <si>
    <t>0.0-9.1</t>
  </si>
  <si>
    <t>R0.3-9.1</t>
  </si>
  <si>
    <t>Mon/SBt</t>
  </si>
  <si>
    <t>0.0-51.4</t>
  </si>
  <si>
    <t>0.0-11.1</t>
  </si>
  <si>
    <t>Placer</t>
  </si>
  <si>
    <t>0.0-11.0</t>
  </si>
  <si>
    <t>Sol/Nap</t>
  </si>
  <si>
    <t>4.7-R8.7</t>
  </si>
  <si>
    <t>Nap/Lk</t>
  </si>
  <si>
    <t>13.0-52.5</t>
  </si>
  <si>
    <t>T29.5-33.3</t>
  </si>
  <si>
    <t>Ventura</t>
  </si>
  <si>
    <t>0.0-11.2</t>
  </si>
  <si>
    <t>Ven/SB/SLO</t>
  </si>
  <si>
    <t>11.2-11.5</t>
  </si>
  <si>
    <t>Fresno</t>
  </si>
  <si>
    <t>15.7-24.3</t>
  </si>
  <si>
    <t>17.6-34.5</t>
  </si>
  <si>
    <t>34.5-41.7</t>
  </si>
  <si>
    <t>41.7-48.0</t>
  </si>
  <si>
    <t>48.0-57.5</t>
  </si>
  <si>
    <t>SCl/SCr/SM/SF</t>
  </si>
  <si>
    <t>0.0-3.2</t>
  </si>
  <si>
    <t>0.0-2.1</t>
  </si>
  <si>
    <t>2.1-23.0</t>
  </si>
  <si>
    <t xml:space="preserve">Hum/Tri </t>
  </si>
  <si>
    <t>0.0-R28.7</t>
  </si>
  <si>
    <t xml:space="preserve">Teh/Plu </t>
  </si>
  <si>
    <t>87.7-6.3</t>
  </si>
  <si>
    <t>Marin</t>
  </si>
  <si>
    <t>Mrn/Son/Sol</t>
  </si>
  <si>
    <t>11.2-9.5</t>
  </si>
  <si>
    <t xml:space="preserve">SBd </t>
  </si>
  <si>
    <t>0.0-49.5</t>
  </si>
  <si>
    <t>31.0-46.7</t>
  </si>
  <si>
    <t>14.1-44.4</t>
  </si>
  <si>
    <t>Barstow/Needles</t>
  </si>
  <si>
    <t>0.0-154.6</t>
  </si>
  <si>
    <t>0.0-15.9</t>
  </si>
  <si>
    <t>SLO/Ker/Kin</t>
  </si>
  <si>
    <t>43.8-8.1</t>
  </si>
  <si>
    <t>Mad/Mpa</t>
  </si>
  <si>
    <t>35.5-4.9</t>
  </si>
  <si>
    <t>0.0-62.7</t>
  </si>
  <si>
    <t>0.0-29.8</t>
  </si>
  <si>
    <t>29.8-55.1</t>
  </si>
  <si>
    <t>Mad/Mpa/Tuo</t>
  </si>
  <si>
    <t>0.0-R8.8</t>
  </si>
  <si>
    <t>Tuo/Cal/Ama/ED/Pla/Nev</t>
  </si>
  <si>
    <t>R8.8-R14.5</t>
  </si>
  <si>
    <t>Nev/Yub/Sie</t>
  </si>
  <si>
    <t>15.1-47.5</t>
  </si>
  <si>
    <t>0.0-41.2</t>
  </si>
  <si>
    <t>El Dorado</t>
  </si>
  <si>
    <t>17.7-80.4</t>
  </si>
  <si>
    <t>16.8-66.5</t>
  </si>
  <si>
    <t>66.5-74.4</t>
  </si>
  <si>
    <t>0.0-17.1</t>
  </si>
  <si>
    <t>Lake</t>
  </si>
  <si>
    <t>19.9-R4.5</t>
  </si>
  <si>
    <t>Ker/SBd</t>
  </si>
  <si>
    <t>112.0-R4.5</t>
  </si>
  <si>
    <t>Riv/SBd</t>
  </si>
  <si>
    <t>0.0-142.7</t>
  </si>
  <si>
    <t>Riverside</t>
  </si>
  <si>
    <t>0.0-9.2</t>
  </si>
  <si>
    <t>0.0-22.0</t>
  </si>
  <si>
    <t xml:space="preserve">But/Plu </t>
  </si>
  <si>
    <t>20.5-33.0</t>
  </si>
  <si>
    <t>0.0-G3.0</t>
  </si>
  <si>
    <t>Ora/Riv</t>
  </si>
  <si>
    <t>0.0-R96.0</t>
  </si>
  <si>
    <t>48.3-R96.0</t>
  </si>
  <si>
    <t>SD</t>
  </si>
  <si>
    <t>I-5 in Palm City/I-5 in San Diego (All)</t>
  </si>
  <si>
    <t>9.0-22.3</t>
  </si>
  <si>
    <t>0.0-52.3</t>
  </si>
  <si>
    <t xml:space="preserve">SD/Imp </t>
  </si>
  <si>
    <t>51.1-13.2</t>
  </si>
  <si>
    <t>71.9-90.1</t>
  </si>
  <si>
    <t>0.0-20.2</t>
  </si>
  <si>
    <t>20.2-2.3</t>
  </si>
  <si>
    <t>SF/Ala</t>
  </si>
  <si>
    <t>3.2-2.8</t>
  </si>
  <si>
    <t>Pla/Nev/Sie</t>
  </si>
  <si>
    <t>R59.5-1.6</t>
  </si>
  <si>
    <t>Ala</t>
  </si>
  <si>
    <t>10.8-18.0</t>
  </si>
  <si>
    <t>Ama/Alp</t>
  </si>
  <si>
    <t>14.3-25.3</t>
  </si>
  <si>
    <t>38.2-71.6</t>
  </si>
  <si>
    <t>0.0-R34.6</t>
  </si>
  <si>
    <t>0.0-27.4</t>
  </si>
  <si>
    <t>Mono</t>
  </si>
  <si>
    <t>3.2-7.6</t>
  </si>
  <si>
    <t>0.0-24.0</t>
  </si>
  <si>
    <t>R9.2-7.5</t>
  </si>
  <si>
    <t>R9.2-R13.4</t>
  </si>
  <si>
    <t>0.0-R7.3</t>
  </si>
  <si>
    <t>10.1-64.2</t>
  </si>
  <si>
    <t>Hum/Sis</t>
  </si>
  <si>
    <t>0.0-105.8</t>
  </si>
  <si>
    <t>I-5 in Weed/Oregon SL NO Dorris (All)</t>
  </si>
  <si>
    <t>0.0-54.1</t>
  </si>
  <si>
    <t>LA/Ven/SB/SLO</t>
  </si>
  <si>
    <t>25.3-57.9</t>
  </si>
  <si>
    <t>95.4-3.1</t>
  </si>
  <si>
    <t>0.0-4.1</t>
  </si>
  <si>
    <t xml:space="preserve">Marin </t>
  </si>
  <si>
    <t>19.1-20.9</t>
  </si>
  <si>
    <t>Mendocino</t>
  </si>
  <si>
    <t>30.8-46.4</t>
  </si>
  <si>
    <t>Men/Hum/DN</t>
  </si>
  <si>
    <t>T91.3-R30.8</t>
  </si>
  <si>
    <t xml:space="preserve">Del Norte </t>
  </si>
  <si>
    <t xml:space="preserve">36.3-46.5 </t>
  </si>
  <si>
    <t>Del Norte</t>
  </si>
  <si>
    <t>11.0-23.1</t>
  </si>
  <si>
    <t xml:space="preserve">Tuo/Mno </t>
  </si>
  <si>
    <t>0.0-15.2</t>
  </si>
  <si>
    <t>Imp/Riv</t>
  </si>
  <si>
    <t>57.6-18.4</t>
  </si>
  <si>
    <t>Riv</t>
  </si>
  <si>
    <t>39.6-R63.4</t>
  </si>
  <si>
    <t>0.0-35.5</t>
  </si>
  <si>
    <t>0.0-27.8</t>
  </si>
  <si>
    <t>Ven/LA</t>
  </si>
  <si>
    <t>17.4-R2.7</t>
  </si>
  <si>
    <t>Tuolumne</t>
  </si>
  <si>
    <t>15.5-23.9</t>
  </si>
  <si>
    <t>0.0-13.4</t>
  </si>
  <si>
    <t>Napa</t>
  </si>
  <si>
    <t>6.0-9.4</t>
  </si>
  <si>
    <t>13.5-R15.3</t>
  </si>
  <si>
    <t>R12.0-0R5.8</t>
  </si>
  <si>
    <t>SBd/Iny</t>
  </si>
  <si>
    <t>L0.0-49.4</t>
  </si>
  <si>
    <t>6.6-R37.9</t>
  </si>
  <si>
    <t>Mod/Sis</t>
  </si>
  <si>
    <t>0.0-5.0</t>
  </si>
  <si>
    <t>Mariposa</t>
  </si>
  <si>
    <t>21.2-51.8</t>
  </si>
  <si>
    <t>22.8-49.9</t>
  </si>
  <si>
    <t>Orange CL/Peyton Dr.</t>
  </si>
  <si>
    <t>0.0-4.4</t>
  </si>
  <si>
    <t>San Benito</t>
  </si>
  <si>
    <t>G10.2-15.2</t>
  </si>
  <si>
    <t xml:space="preserve">E </t>
  </si>
  <si>
    <t>SB/Ven</t>
  </si>
  <si>
    <t>0.0-34.4</t>
  </si>
  <si>
    <t>0.0-R6.7</t>
  </si>
  <si>
    <t>0.0-8.3</t>
  </si>
  <si>
    <t>SCl/Mer</t>
  </si>
  <si>
    <t>22.1-13.9</t>
  </si>
  <si>
    <t>SB</t>
  </si>
  <si>
    <t>0.0-32.3</t>
  </si>
  <si>
    <t>Mon/SBt/SCl</t>
  </si>
  <si>
    <t>0.0-0.7</t>
  </si>
  <si>
    <t>R1.0-T5.3</t>
  </si>
  <si>
    <t>0.0-15.8</t>
  </si>
  <si>
    <t>CC/Sac</t>
  </si>
  <si>
    <t>0.0-36.0</t>
  </si>
  <si>
    <t>Sis</t>
  </si>
  <si>
    <t>0.0-19.4</t>
  </si>
  <si>
    <t>Ash Street in San Diego/I-8</t>
  </si>
  <si>
    <t>0.6-3.8</t>
  </si>
  <si>
    <t>0.9-2.2</t>
  </si>
  <si>
    <t>SLO/SB/SLO</t>
  </si>
  <si>
    <t>8.9-74.7</t>
  </si>
  <si>
    <t>4.0-49.7</t>
  </si>
  <si>
    <t>Inyo</t>
  </si>
  <si>
    <t>0.0-18.3</t>
  </si>
  <si>
    <t>Iny/Mno</t>
  </si>
  <si>
    <t>18.3-1.5</t>
  </si>
  <si>
    <t>0.0-23.0</t>
  </si>
  <si>
    <t>Bear River at Placer CL/Grass Valley CiL</t>
  </si>
  <si>
    <t>0.0-10.2</t>
  </si>
  <si>
    <t>25.0-43.0</t>
  </si>
  <si>
    <t>Tul/Iny</t>
  </si>
  <si>
    <t>R15.2-140.7</t>
  </si>
  <si>
    <t>Mon/Fre</t>
  </si>
  <si>
    <t>0.0-22.7</t>
  </si>
  <si>
    <t>22.6-26.8</t>
  </si>
  <si>
    <t>Tulare</t>
  </si>
  <si>
    <t>R3.8-44.2</t>
  </si>
  <si>
    <t>0.0-36.4</t>
  </si>
  <si>
    <t>0.0-R8.6</t>
  </si>
  <si>
    <t>Pt Loma/I-5 in San Diego (All)</t>
  </si>
  <si>
    <t>0.0-R7.8</t>
  </si>
  <si>
    <t>R0.0-R25.0</t>
  </si>
  <si>
    <t>23.5-26.3</t>
  </si>
  <si>
    <t>0.0-2.7</t>
  </si>
  <si>
    <t>0.0-17.7</t>
  </si>
  <si>
    <t>Ala/CC</t>
  </si>
  <si>
    <t>0.0-7.0</t>
  </si>
  <si>
    <t>0.0-29.7</t>
  </si>
  <si>
    <t>0.0-28.2</t>
  </si>
  <si>
    <t>0.0-78.1</t>
  </si>
  <si>
    <t>0.0-5.1</t>
  </si>
  <si>
    <t>Humboldt</t>
  </si>
  <si>
    <t>0.0-47.0</t>
  </si>
  <si>
    <t>0.0-4.3</t>
  </si>
  <si>
    <t>SCl/SM/SF</t>
  </si>
  <si>
    <t>L5.4-T7.0</t>
  </si>
  <si>
    <t>0.0-38.8</t>
  </si>
  <si>
    <t>Tri/Sha</t>
  </si>
  <si>
    <t>51.6-R25.9</t>
  </si>
  <si>
    <t>Sha/Las/Mod</t>
  </si>
  <si>
    <t>80.1-21.8</t>
  </si>
  <si>
    <t>29.5-44.1</t>
  </si>
  <si>
    <t xml:space="preserve">Ker/Iny/Mno </t>
  </si>
  <si>
    <t>29.7-117.0</t>
  </si>
  <si>
    <t>76.5-96.6</t>
  </si>
  <si>
    <t>R0.0-R18.0</t>
  </si>
  <si>
    <t>R26.9-50.7</t>
  </si>
  <si>
    <t>52.0-74.5</t>
  </si>
  <si>
    <t>76.8-104.8</t>
  </si>
  <si>
    <t>SJ/Ala</t>
  </si>
  <si>
    <t>I-5 SW of Vernalis/I-80</t>
  </si>
  <si>
    <t>0.0-47.4</t>
  </si>
  <si>
    <t>Alameda</t>
  </si>
  <si>
    <t>0.0-0.4</t>
  </si>
  <si>
    <t>R34.5-45.2</t>
  </si>
  <si>
    <t>0.0-15.4R</t>
  </si>
  <si>
    <t>0.0-14.4</t>
  </si>
  <si>
    <t>R6.4-R16.8</t>
  </si>
  <si>
    <t>R16.8-R21.9</t>
  </si>
  <si>
    <t>R0.0-14.4</t>
  </si>
  <si>
    <t>I-10 near Whitewater/Arizona SL (All)</t>
  </si>
  <si>
    <t>I-5 near San Juan Capistrano/I-111 (All)</t>
  </si>
  <si>
    <t>I-15 near Baker/Nevada SL (All)</t>
  </si>
  <si>
    <t>Shasta Dam/I-5 near Project City (All)</t>
  </si>
  <si>
    <t>SLO/Mon/SCr/SM/SF</t>
  </si>
  <si>
    <t>12/7</t>
  </si>
  <si>
    <t>5/4</t>
  </si>
  <si>
    <t>4/1</t>
  </si>
  <si>
    <t>7/8</t>
  </si>
  <si>
    <t>11/12</t>
  </si>
  <si>
    <t>11/8</t>
  </si>
  <si>
    <t>1/3</t>
  </si>
  <si>
    <t>7/5</t>
  </si>
  <si>
    <t>4/5</t>
  </si>
  <si>
    <t>1/2</t>
  </si>
  <si>
    <t>5/6</t>
  </si>
  <si>
    <t>10/3</t>
  </si>
  <si>
    <t>3</t>
  </si>
  <si>
    <t>6/8</t>
  </si>
  <si>
    <t>3/2</t>
  </si>
  <si>
    <t>12/8</t>
  </si>
  <si>
    <t>9/10/3</t>
  </si>
  <si>
    <t>Mono/Alp/ED/Pla/Nev/Sie/Plu/Teh/Sha/Sis</t>
  </si>
  <si>
    <t>10/9</t>
  </si>
  <si>
    <t>8/9</t>
  </si>
  <si>
    <t>5/7</t>
  </si>
  <si>
    <t>4/10</t>
  </si>
  <si>
    <t>4/3</t>
  </si>
  <si>
    <t>6/9</t>
  </si>
  <si>
    <t>77.3-110.8
112.1/137.9</t>
  </si>
  <si>
    <t>4</t>
  </si>
  <si>
    <t>9.62-4.26</t>
  </si>
  <si>
    <t>From  Route 24 to Route 580</t>
  </si>
  <si>
    <t>9.5-13.0</t>
  </si>
  <si>
    <t>11</t>
  </si>
  <si>
    <t>MONTEREY</t>
  </si>
  <si>
    <t>FR SAN LUIS OBISPO CL TO CARMEL RIVER</t>
  </si>
  <si>
    <t>SANTA BARBARA</t>
  </si>
  <si>
    <t>FR SAN LUIS OBISPO CIL TO MONTEREY CL</t>
  </si>
  <si>
    <t>SAN LUIS OBISPO</t>
  </si>
  <si>
    <t>FR SANTA CRUZ CL TO S CIL HALF MOON BAY</t>
  </si>
  <si>
    <t>SAN MATEO</t>
  </si>
  <si>
    <t>LOS ANGELES</t>
  </si>
  <si>
    <t>ALPINE</t>
  </si>
  <si>
    <t>FR EO ARNOLD TO ALPINE CL</t>
  </si>
  <si>
    <t>CALAVERAS</t>
  </si>
  <si>
    <t>FR MERCED CL TO SAN JOAQUIN CL</t>
  </si>
  <si>
    <t>STANISLAUS</t>
  </si>
  <si>
    <t>MERCED</t>
  </si>
  <si>
    <t>FR STANISLAUS CL TO I-580</t>
  </si>
  <si>
    <t>SAN JOAQUIN</t>
  </si>
  <si>
    <t>FR BLANEY PLAZA TO LOS GATOS CIL</t>
  </si>
  <si>
    <t>SANTA CLARA</t>
  </si>
  <si>
    <t>FR SANTA CRUZ CL @ SARATOGA GAP TO BLANEY PLAZA</t>
  </si>
  <si>
    <t>FR DANIELLI AVE EO SANTA ROSA TO LONDON WAY NR AQUA CALIENTE</t>
  </si>
  <si>
    <t>SONOMA</t>
  </si>
  <si>
    <t>FR SKILLMAN FLAT CAMPGROUND TO 1/2 MI EO LOWELL HILL RD</t>
  </si>
  <si>
    <t>NEVADA</t>
  </si>
  <si>
    <t>FR E PORTAL OF CALDECOTT TUNNEL TO I-680 NR WALNUT CREEK</t>
  </si>
  <si>
    <t>CONTRA COSTA</t>
  </si>
  <si>
    <t>VENTURA</t>
  </si>
  <si>
    <t>FR SCRUZ CL TO SCLARA CL</t>
  </si>
  <si>
    <t>SAN BERNARDINO</t>
  </si>
  <si>
    <t>FR YUBA CL TO YUBA SUMMIT</t>
  </si>
  <si>
    <t>SIERRA</t>
  </si>
  <si>
    <t>EL DORADO</t>
  </si>
  <si>
    <t>FR ECHO SUMMIT TO SOUTH LAKE TAHOE CIL</t>
  </si>
  <si>
    <t>FR I-10 TO SAN BERNARDINO CL</t>
  </si>
  <si>
    <t>RIVERSIDE</t>
  </si>
  <si>
    <t xml:space="preserve">SAN DIEGO-CORONADO BRIDGE </t>
  </si>
  <si>
    <t>SAN DIEGO</t>
  </si>
  <si>
    <t>FR IMPERIAL BEACH CIL TO AVENIDA DEL SOL IN CORONADO</t>
  </si>
  <si>
    <t>FR W BDRY OF ANZA BORREGO DESERT STATE PARK TO E BDRY</t>
  </si>
  <si>
    <t>10.8-17.9</t>
  </si>
  <si>
    <t>ALAMEDA</t>
  </si>
  <si>
    <t>FR AMADOR CL TO NEVADA SL</t>
  </si>
  <si>
    <t>FR DEW DROP RANGER STATION TO ALPINE CL</t>
  </si>
  <si>
    <t>AMADOR</t>
  </si>
  <si>
    <t>MONO</t>
  </si>
  <si>
    <t>FR ALPINE CL TO PLACER CL</t>
  </si>
  <si>
    <t>ORANGE</t>
  </si>
  <si>
    <t>FR S BDRY DEL NORTE REDWOODS ST. PARK TO N BDRY NR CRESCENT CITY</t>
  </si>
  <si>
    <t>DEL NORTE</t>
  </si>
  <si>
    <t>FR NO MARIPOSA TOWN PLNG AREA TO WO EL PORTAL TOWN PLNG AREA</t>
  </si>
  <si>
    <t>MARIPOSA</t>
  </si>
  <si>
    <t>FR SHASTA DAM TO NR LAKE BLVD</t>
  </si>
  <si>
    <t>SHASTA</t>
  </si>
  <si>
    <t>FR SANTA CLARA CL TO JUNCTION OF I-5</t>
  </si>
  <si>
    <t>FR CONTRA COSTA CL TO S CIL SACRAMENTO</t>
  </si>
  <si>
    <t>SACRAMENTO</t>
  </si>
  <si>
    <t>FR S BDRY BALBOA PARK TO N BDRY</t>
  </si>
  <si>
    <t>FR CMP SABRINA TO BROCKMN LN @ PAIUTE-SHOS IND RESV NR BISHOP</t>
  </si>
  <si>
    <t>INYO</t>
  </si>
  <si>
    <t>78.6-110.8 &amp; 
112.1-137.9</t>
  </si>
  <si>
    <t>FR (a) ALTA MAIN CANAL NEAR MINKLER TO NEAR THE GENERAL GRANT GROVE SECTION OF KINGS CANYON NAT’L PARK (KCNP)  (b) GENERAL GRANT GROVE SECTION OF KCNP TO KCNP BDRY NEAR CEDAR GROVE</t>
  </si>
  <si>
    <t>FRESNO/TUL</t>
  </si>
  <si>
    <t>FR W BDRY DEATH VALLEY NATIONAL PARK TO E BDRY (EXTENSION)</t>
  </si>
  <si>
    <t>FR W BDRY DEATH VALLEY NATIONAL MON TO E BDRY</t>
  </si>
  <si>
    <t>FR FORT INDEPENDENCE TO FISH SPRINGS RD</t>
  </si>
  <si>
    <t>FR INYO CL TO NEAR LONG VALLEY RESORT</t>
  </si>
  <si>
    <t>395</t>
  </si>
  <si>
    <t>FR LEE VINING TO EVANS TRACT</t>
  </si>
  <si>
    <t>FR BRIDGEPORT TO SO WALKER</t>
  </si>
  <si>
    <t>FR I-5 TO ALAMEDA CL</t>
  </si>
  <si>
    <t>FR MISSION BLVD IN FREMONT TO BERNAL AVE NR PLEASANTON</t>
  </si>
  <si>
    <t>FR BERNAL AVE NR PLEASANTON TO CONTRA COSTA CL</t>
  </si>
  <si>
    <t>0.0-18.6</t>
  </si>
  <si>
    <t>72.3-78.1</t>
  </si>
  <si>
    <t>27.2- 82.3</t>
  </si>
  <si>
    <t>0.0-31.7</t>
  </si>
  <si>
    <t>Official Desig Date</t>
  </si>
  <si>
    <t>Official Des #</t>
  </si>
  <si>
    <t>17.73-74.3</t>
  </si>
  <si>
    <t>FR EASTERN LIMIT OF GOV CENTER IC IN PLACERVILLE TO ECHO SUMMIT</t>
  </si>
  <si>
    <t>11.2-18.40</t>
  </si>
  <si>
    <t>27.5-48.9</t>
  </si>
  <si>
    <t>0.0-3.3</t>
  </si>
  <si>
    <t>0.0-13.8</t>
  </si>
  <si>
    <t>0.0-10.8/0.0-35.0</t>
  </si>
  <si>
    <t>FR SANTA CLARA CL TO NORTH CIL SAN BRUNO</t>
  </si>
  <si>
    <t>R0.0-R21.8</t>
  </si>
  <si>
    <t>R18.0-R26.90</t>
  </si>
  <si>
    <t>41.6R-65.9</t>
  </si>
  <si>
    <t>33-39.5</t>
  </si>
  <si>
    <t>FROM NEAR SANTO ROAD TO NEAR MAST BOULEVARD</t>
  </si>
  <si>
    <t>L4.3-R17.8</t>
  </si>
  <si>
    <t>20.5-21.9</t>
  </si>
  <si>
    <t>0.0-16.3</t>
  </si>
  <si>
    <t>68.9-124.4</t>
  </si>
  <si>
    <t>42.4-68.9</t>
  </si>
  <si>
    <t>Length Designated (miles)</t>
  </si>
  <si>
    <t>Caltrans Dist</t>
  </si>
  <si>
    <t>"GAVIOTA COAST STATE SCENIC HIGHWAY"  FROM NEAR CITY OF GOLETA’S WESTERN  BOUNDARY TO ROUTE 1 AT LAS CRUCES</t>
  </si>
  <si>
    <t>1.0-3.5</t>
  </si>
  <si>
    <t xml:space="preserve">"TOPANGA CANYON STATE SCENIC HIGHWAY" </t>
  </si>
  <si>
    <t>Notes about updates:</t>
  </si>
  <si>
    <t>March 2017</t>
  </si>
  <si>
    <t>State Route 180, Fresno County, added as OD</t>
  </si>
  <si>
    <t>State Route 52, in San Diego, added as OD</t>
  </si>
  <si>
    <t>December 2016</t>
  </si>
  <si>
    <r>
      <rPr>
        <i/>
        <sz val="11"/>
        <color theme="1"/>
        <rFont val="Calibri"/>
        <family val="2"/>
        <scheme val="minor"/>
      </rPr>
      <t>Gaviota Coast State Scenic Hwy</t>
    </r>
    <r>
      <rPr>
        <sz val="11"/>
        <color theme="1"/>
        <rFont val="Calibri"/>
        <family val="2"/>
        <scheme val="minor"/>
      </rPr>
      <t xml:space="preserve"> added as OD</t>
    </r>
  </si>
  <si>
    <t>October 2015</t>
  </si>
  <si>
    <t>February 2016</t>
  </si>
  <si>
    <r>
      <rPr>
        <i/>
        <sz val="11"/>
        <color theme="1"/>
        <rFont val="Calibri"/>
        <family val="2"/>
        <scheme val="minor"/>
      </rPr>
      <t>Topanga Canyon State Scenic Highwa</t>
    </r>
    <r>
      <rPr>
        <sz val="11"/>
        <color theme="1"/>
        <rFont val="Calibri"/>
        <family val="2"/>
        <scheme val="minor"/>
      </rPr>
      <t>y added as OD</t>
    </r>
  </si>
  <si>
    <t>Official Designation Dates added to this collated spreadsheet (which shows "E" and "OD" routes).</t>
  </si>
  <si>
    <t>"OD" or "E" State Scenic Highway Location (from/to)</t>
  </si>
  <si>
    <r>
      <rPr>
        <b/>
        <sz val="11"/>
        <color theme="1"/>
        <rFont val="Calibri"/>
        <family val="2"/>
      </rPr>
      <t>Desig Status</t>
    </r>
    <r>
      <rPr>
        <b/>
        <sz val="6"/>
        <color theme="1"/>
        <rFont val="Calibri"/>
        <family val="2"/>
      </rPr>
      <t xml:space="preserve">
 (OD= Officially Designated; 
E= Eligible)</t>
    </r>
  </si>
  <si>
    <t>March 22, 2017</t>
  </si>
  <si>
    <t>Ora</t>
  </si>
  <si>
    <t>Tri</t>
  </si>
  <si>
    <t>Mer</t>
  </si>
  <si>
    <t xml:space="preserve">SLO </t>
  </si>
  <si>
    <t xml:space="preserve">Trinity </t>
  </si>
  <si>
    <t>Begin County</t>
  </si>
  <si>
    <t xml:space="preserve">Ora </t>
  </si>
  <si>
    <t xml:space="preserve">LA  </t>
  </si>
  <si>
    <t xml:space="preserve">SANTA BARBARA </t>
  </si>
  <si>
    <t>32.2</t>
  </si>
  <si>
    <t>Ven</t>
  </si>
  <si>
    <t xml:space="preserve"> 0.0</t>
  </si>
  <si>
    <t>10.3</t>
  </si>
  <si>
    <t>16.7</t>
  </si>
  <si>
    <t>1.9</t>
  </si>
  <si>
    <t xml:space="preserve">SF </t>
  </si>
  <si>
    <t>7.1</t>
  </si>
  <si>
    <t xml:space="preserve"> 17.73</t>
  </si>
  <si>
    <t xml:space="preserve">SAN LUIS OBISPO </t>
  </si>
  <si>
    <t>72.3</t>
  </si>
  <si>
    <t xml:space="preserve">MONTEREY </t>
  </si>
  <si>
    <t>L30.9</t>
  </si>
  <si>
    <t>54.2</t>
  </si>
  <si>
    <t>R55.5</t>
  </si>
  <si>
    <t xml:space="preserve">SAN MATEO </t>
  </si>
  <si>
    <t xml:space="preserve"> 22.9</t>
  </si>
  <si>
    <t xml:space="preserve">SBD </t>
  </si>
  <si>
    <t>27.2</t>
  </si>
  <si>
    <t xml:space="preserve">LOS ANGELES </t>
  </si>
  <si>
    <t xml:space="preserve"> L0.0</t>
  </si>
  <si>
    <t>30.9</t>
  </si>
  <si>
    <t xml:space="preserve">Sis </t>
  </si>
  <si>
    <t xml:space="preserve"> 31.1</t>
  </si>
  <si>
    <t xml:space="preserve">Contra Costa </t>
  </si>
  <si>
    <t>21.4</t>
  </si>
  <si>
    <t xml:space="preserve">Cal </t>
  </si>
  <si>
    <t>Alp</t>
  </si>
  <si>
    <t>0.7</t>
  </si>
  <si>
    <t>R28.2</t>
  </si>
  <si>
    <t>41.6R</t>
  </si>
  <si>
    <t xml:space="preserve">CALAVERAS </t>
  </si>
  <si>
    <t xml:space="preserve">ALPINE </t>
  </si>
  <si>
    <t>0.0</t>
  </si>
  <si>
    <t xml:space="preserve">San Diego </t>
  </si>
  <si>
    <t xml:space="preserve"> R14.0 </t>
  </si>
  <si>
    <t xml:space="preserve"> R44.0</t>
  </si>
  <si>
    <t xml:space="preserve">LA </t>
  </si>
  <si>
    <t>R19.1</t>
  </si>
  <si>
    <t>R69.3</t>
  </si>
  <si>
    <t>17.6</t>
  </si>
  <si>
    <t>San Joaq</t>
  </si>
  <si>
    <t>R15.5</t>
  </si>
  <si>
    <t xml:space="preserve">Shasta </t>
  </si>
  <si>
    <t>R8.5</t>
  </si>
  <si>
    <t>0.7L</t>
  </si>
  <si>
    <t>R10.0</t>
  </si>
  <si>
    <t>13.0</t>
  </si>
  <si>
    <t>R48.2</t>
  </si>
  <si>
    <t>T0.0</t>
  </si>
  <si>
    <t>Imp</t>
  </si>
  <si>
    <t>20.8</t>
  </si>
  <si>
    <t>11.5</t>
  </si>
  <si>
    <t>7.5</t>
  </si>
  <si>
    <t>10.8</t>
  </si>
  <si>
    <t>R136.6</t>
  </si>
  <si>
    <t>25.3</t>
  </si>
  <si>
    <t>R33.2</t>
  </si>
  <si>
    <t>3.5</t>
  </si>
  <si>
    <t>45.7</t>
  </si>
  <si>
    <t>39.5</t>
  </si>
  <si>
    <t>9.1</t>
  </si>
  <si>
    <t>R16.0</t>
  </si>
  <si>
    <t>R46.5</t>
  </si>
  <si>
    <t>R17.7</t>
  </si>
  <si>
    <t>R0.0</t>
  </si>
  <si>
    <t xml:space="preserve">SB </t>
  </si>
  <si>
    <t xml:space="preserve">Men </t>
  </si>
  <si>
    <t>Col</t>
  </si>
  <si>
    <t>Mon</t>
  </si>
  <si>
    <t>33.2</t>
  </si>
  <si>
    <t>51.4</t>
  </si>
  <si>
    <t>11.1</t>
  </si>
  <si>
    <t>Sol</t>
  </si>
  <si>
    <t>Nap</t>
  </si>
  <si>
    <t>SBt</t>
  </si>
  <si>
    <t>11.0</t>
  </si>
  <si>
    <t>R8.7</t>
  </si>
  <si>
    <t>52.5</t>
  </si>
  <si>
    <t>R12.2</t>
  </si>
  <si>
    <t>R0.3</t>
  </si>
  <si>
    <t>33.3</t>
  </si>
  <si>
    <t>1.0</t>
  </si>
  <si>
    <t>4.7</t>
  </si>
  <si>
    <t>Lk</t>
  </si>
  <si>
    <t>11.2</t>
  </si>
  <si>
    <t>24.3</t>
  </si>
  <si>
    <t>34.5</t>
  </si>
  <si>
    <t>41.7</t>
  </si>
  <si>
    <t>T29.5</t>
  </si>
  <si>
    <t>15.7</t>
  </si>
  <si>
    <t>48.0</t>
  </si>
  <si>
    <t>2.1</t>
  </si>
  <si>
    <t>57.5</t>
  </si>
  <si>
    <t>3.2</t>
  </si>
  <si>
    <t>23.0</t>
  </si>
  <si>
    <t>R28.7</t>
  </si>
  <si>
    <t>6.3</t>
  </si>
  <si>
    <t>9.5</t>
  </si>
  <si>
    <t>49.5</t>
  </si>
  <si>
    <t>46.7</t>
  </si>
  <si>
    <t>Mrn</t>
  </si>
  <si>
    <t>Hum</t>
  </si>
  <si>
    <t xml:space="preserve">Tri </t>
  </si>
  <si>
    <t>The</t>
  </si>
  <si>
    <t>87.7</t>
  </si>
  <si>
    <t xml:space="preserve">Plu </t>
  </si>
  <si>
    <t>44.4</t>
  </si>
  <si>
    <t>31.0</t>
  </si>
  <si>
    <t>154.6</t>
  </si>
  <si>
    <t>15.9</t>
  </si>
  <si>
    <t>8.1</t>
  </si>
  <si>
    <t>4.9</t>
  </si>
  <si>
    <t>62.7</t>
  </si>
  <si>
    <t>14.1</t>
  </si>
  <si>
    <t>43.8</t>
  </si>
  <si>
    <t>29.8</t>
  </si>
  <si>
    <t>Mad</t>
  </si>
  <si>
    <t>Tuo</t>
  </si>
  <si>
    <t>Nev</t>
  </si>
  <si>
    <t>Kin</t>
  </si>
  <si>
    <t>55.1</t>
  </si>
  <si>
    <t>R8.8</t>
  </si>
  <si>
    <t>R14.5</t>
  </si>
  <si>
    <t>47.5</t>
  </si>
  <si>
    <t>35.5</t>
  </si>
  <si>
    <t>41.2</t>
  </si>
  <si>
    <t>15.1</t>
  </si>
  <si>
    <t>Sie</t>
  </si>
  <si>
    <t>80.4</t>
  </si>
  <si>
    <t>66.5</t>
  </si>
  <si>
    <t>74.4</t>
  </si>
  <si>
    <t>17.1</t>
  </si>
  <si>
    <t>R4.5</t>
  </si>
  <si>
    <t>142.7</t>
  </si>
  <si>
    <t>9.2</t>
  </si>
  <si>
    <t>22.0</t>
  </si>
  <si>
    <t>17.7</t>
  </si>
  <si>
    <t>16.8</t>
  </si>
  <si>
    <t>19.9</t>
  </si>
  <si>
    <t>112.0</t>
  </si>
  <si>
    <t>L4.3</t>
  </si>
  <si>
    <t>20.5</t>
  </si>
  <si>
    <t>R17.8</t>
  </si>
  <si>
    <t>33.0</t>
  </si>
  <si>
    <t>G3.0</t>
  </si>
  <si>
    <t>Ker</t>
  </si>
  <si>
    <t>Mpa</t>
  </si>
  <si>
    <t>48.3</t>
  </si>
  <si>
    <t>9.0</t>
  </si>
  <si>
    <t>51.1</t>
  </si>
  <si>
    <t>71.9</t>
  </si>
  <si>
    <t>20.2</t>
  </si>
  <si>
    <t>R96.0</t>
  </si>
  <si>
    <t>22.3</t>
  </si>
  <si>
    <t>21.9</t>
  </si>
  <si>
    <t>52.3</t>
  </si>
  <si>
    <t>90.1</t>
  </si>
  <si>
    <t>2.3</t>
  </si>
  <si>
    <t>But</t>
  </si>
  <si>
    <t>18.4</t>
  </si>
  <si>
    <t>R59.5</t>
  </si>
  <si>
    <t>14.3</t>
  </si>
  <si>
    <t>38.2</t>
  </si>
  <si>
    <t>2.8</t>
  </si>
  <si>
    <t>1.6</t>
  </si>
  <si>
    <t>18.0</t>
  </si>
  <si>
    <t>17.9</t>
  </si>
  <si>
    <t>71.6</t>
  </si>
  <si>
    <t>R34.6</t>
  </si>
  <si>
    <t>27.4</t>
  </si>
  <si>
    <t>7.6</t>
  </si>
  <si>
    <t>Pla</t>
  </si>
  <si>
    <t>Ama</t>
  </si>
  <si>
    <t>4.4</t>
  </si>
  <si>
    <t>R9.2</t>
  </si>
  <si>
    <t>10.1</t>
  </si>
  <si>
    <t>24.0</t>
  </si>
  <si>
    <t>R13.4</t>
  </si>
  <si>
    <t>R7.3</t>
  </si>
  <si>
    <t>64.2</t>
  </si>
  <si>
    <t>105.8</t>
  </si>
  <si>
    <t>95.4</t>
  </si>
  <si>
    <t>19.1</t>
  </si>
  <si>
    <t>30.8</t>
  </si>
  <si>
    <t>T91.3</t>
  </si>
  <si>
    <t>36.3</t>
  </si>
  <si>
    <t>27.5</t>
  </si>
  <si>
    <t>54.1</t>
  </si>
  <si>
    <t>57.9</t>
  </si>
  <si>
    <t>3.1</t>
  </si>
  <si>
    <t>4.1</t>
  </si>
  <si>
    <t>20.9</t>
  </si>
  <si>
    <t>46.4</t>
  </si>
  <si>
    <t>R30.8</t>
  </si>
  <si>
    <t>46.5</t>
  </si>
  <si>
    <t>48.9</t>
  </si>
  <si>
    <t>23.1</t>
  </si>
  <si>
    <t>15.2</t>
  </si>
  <si>
    <t>5.1</t>
  </si>
  <si>
    <t>DN</t>
  </si>
  <si>
    <t>57.6</t>
  </si>
  <si>
    <t>39.6</t>
  </si>
  <si>
    <t>17.4</t>
  </si>
  <si>
    <t>15.5</t>
  </si>
  <si>
    <t>6.0</t>
  </si>
  <si>
    <t>R63.4</t>
  </si>
  <si>
    <t>27.8</t>
  </si>
  <si>
    <t>R2.7</t>
  </si>
  <si>
    <t>23.9</t>
  </si>
  <si>
    <t>13.4</t>
  </si>
  <si>
    <t>9.4</t>
  </si>
  <si>
    <t>R15.3</t>
  </si>
  <si>
    <t>Mno</t>
  </si>
  <si>
    <t>0R5.8</t>
  </si>
  <si>
    <t>49.4</t>
  </si>
  <si>
    <t>R37.9</t>
  </si>
  <si>
    <t>5.0</t>
  </si>
  <si>
    <t>51.8</t>
  </si>
  <si>
    <t>49.9</t>
  </si>
  <si>
    <t>34.4</t>
  </si>
  <si>
    <t>R6.7</t>
  </si>
  <si>
    <t>3.3</t>
  </si>
  <si>
    <t>8.3</t>
  </si>
  <si>
    <t>13.9</t>
  </si>
  <si>
    <t>13.8</t>
  </si>
  <si>
    <t>32.3</t>
  </si>
  <si>
    <t>13.5</t>
  </si>
  <si>
    <t>R12.0</t>
  </si>
  <si>
    <t>L0.0</t>
  </si>
  <si>
    <t>6.6</t>
  </si>
  <si>
    <t>21.2</t>
  </si>
  <si>
    <t>22.8</t>
  </si>
  <si>
    <t>G10.2</t>
  </si>
  <si>
    <t>22.1</t>
  </si>
  <si>
    <t>Iny</t>
  </si>
  <si>
    <t>Mod</t>
  </si>
  <si>
    <t>R1.0</t>
  </si>
  <si>
    <t>T5.3</t>
  </si>
  <si>
    <t>15.8</t>
  </si>
  <si>
    <t>36.0</t>
  </si>
  <si>
    <t>35.0</t>
  </si>
  <si>
    <t>19.4</t>
  </si>
  <si>
    <t>3.8</t>
  </si>
  <si>
    <t>Sac</t>
  </si>
  <si>
    <t>CC</t>
  </si>
  <si>
    <t>0.6</t>
  </si>
  <si>
    <t>2.2</t>
  </si>
  <si>
    <t>74.7</t>
  </si>
  <si>
    <t>49.7</t>
  </si>
  <si>
    <t>18.3</t>
  </si>
  <si>
    <t>16.3</t>
  </si>
  <si>
    <t>10.2</t>
  </si>
  <si>
    <t>43.0</t>
  </si>
  <si>
    <t>137.9</t>
  </si>
  <si>
    <t>0.9</t>
  </si>
  <si>
    <t>8.9</t>
  </si>
  <si>
    <t>4.0</t>
  </si>
  <si>
    <t>FRESNO</t>
  </si>
  <si>
    <t>25.0</t>
  </si>
  <si>
    <t>140.7</t>
  </si>
  <si>
    <t>124.4</t>
  </si>
  <si>
    <t>68.9</t>
  </si>
  <si>
    <t>22.7</t>
  </si>
  <si>
    <t>26.8</t>
  </si>
  <si>
    <t>44.2</t>
  </si>
  <si>
    <t>36.4</t>
  </si>
  <si>
    <t>R8.6</t>
  </si>
  <si>
    <t>R7.8</t>
  </si>
  <si>
    <t>77.3</t>
  </si>
  <si>
    <t>R15.2</t>
  </si>
  <si>
    <t>Tul</t>
  </si>
  <si>
    <t>42.4</t>
  </si>
  <si>
    <t>22.6</t>
  </si>
  <si>
    <t>R3.8</t>
  </si>
  <si>
    <t>R25.0</t>
  </si>
  <si>
    <t>26.3</t>
  </si>
  <si>
    <t>2.7</t>
  </si>
  <si>
    <t>Fre</t>
  </si>
  <si>
    <t>23.5</t>
  </si>
  <si>
    <t>7.0</t>
  </si>
  <si>
    <t>29.7</t>
  </si>
  <si>
    <t>28.2</t>
  </si>
  <si>
    <t>78.1</t>
  </si>
  <si>
    <t>47.0</t>
  </si>
  <si>
    <t>4.3</t>
  </si>
  <si>
    <t>T7.0</t>
  </si>
  <si>
    <t>R21.8</t>
  </si>
  <si>
    <t>38.8</t>
  </si>
  <si>
    <t>R25.9</t>
  </si>
  <si>
    <t>L5.4</t>
  </si>
  <si>
    <t>51.6</t>
  </si>
  <si>
    <t>80.1</t>
  </si>
  <si>
    <t>29.5</t>
  </si>
  <si>
    <t>21.8</t>
  </si>
  <si>
    <t>44.1</t>
  </si>
  <si>
    <t>117.0</t>
  </si>
  <si>
    <t>96.6</t>
  </si>
  <si>
    <t>R18.0</t>
  </si>
  <si>
    <t>R26.90</t>
  </si>
  <si>
    <t>Sha</t>
  </si>
  <si>
    <t xml:space="preserve">Mno </t>
  </si>
  <si>
    <t>76.5</t>
  </si>
  <si>
    <t>R26.9</t>
  </si>
  <si>
    <t>R34.5</t>
  </si>
  <si>
    <t>R6.4</t>
  </si>
  <si>
    <t>15.4R</t>
  </si>
  <si>
    <t>14.4</t>
  </si>
  <si>
    <t>R16.8</t>
  </si>
  <si>
    <t>R21.9</t>
  </si>
  <si>
    <t>End County</t>
  </si>
  <si>
    <t>August 2017</t>
  </si>
  <si>
    <t xml:space="preserve">Formatting change: begin/end county postmiles separated into separate columns. </t>
  </si>
  <si>
    <t>Yol</t>
  </si>
  <si>
    <t>SJ</t>
  </si>
  <si>
    <t>R 0.0</t>
  </si>
  <si>
    <r>
      <rPr>
        <b/>
        <sz val="11"/>
        <color rgb="FFFF0000"/>
        <rFont val="Calibri"/>
        <family val="2"/>
      </rPr>
      <t>*</t>
    </r>
    <r>
      <rPr>
        <b/>
        <sz val="8"/>
        <color theme="1"/>
        <rFont val="Calibri"/>
        <family val="2"/>
      </rPr>
      <t>Post Mile</t>
    </r>
  </si>
  <si>
    <r>
      <rPr>
        <b/>
        <sz val="10"/>
        <color rgb="FFFF0000"/>
        <rFont val="Calibri"/>
        <family val="2"/>
      </rPr>
      <t>*</t>
    </r>
    <r>
      <rPr>
        <b/>
        <sz val="8"/>
        <color theme="1"/>
        <rFont val="Calibri"/>
        <family val="2"/>
      </rPr>
      <t>Post Mile</t>
    </r>
  </si>
  <si>
    <t>October 2018</t>
  </si>
  <si>
    <t>Note added in footer "post miles are estimates;" legal limits are described in CA SHC.</t>
  </si>
  <si>
    <t>I-5 SO San Juan Cap./Route 19 near Long Beach</t>
  </si>
  <si>
    <t>Route 187 near Santa Monica/Route 101 near El Rio</t>
  </si>
  <si>
    <t>Route 101 at Las Cruces to Route 246 near Lompoc</t>
  </si>
  <si>
    <t>Route 227 SO Oceano/Route 101 near Pismo Beach</t>
  </si>
  <si>
    <t>Route 101 near San Luis Obispo/Route 35 near Daly City</t>
  </si>
  <si>
    <t>Route 35 in SF/Route 101 near Golden Gate Br in SF</t>
  </si>
  <si>
    <t>Route 101 near Marin City/Route 101 near Leggett</t>
  </si>
  <si>
    <t>FR Route 101 NR LAS CRUCES TO NR LOMPOC</t>
  </si>
  <si>
    <t>FR CARMEL RIVER TO Route 68</t>
  </si>
  <si>
    <t>Route 210 in La Can. Flintridge/Route 138 Via Wrtwd</t>
  </si>
  <si>
    <t>FR 2.7 MI NO Route 210 @ LA CANADA TO SAN BERND CL</t>
  </si>
  <si>
    <t>Route 36 near Peanut/Route 299 near Douglas City</t>
  </si>
  <si>
    <t>Route 299 near Weaverville/Montague</t>
  </si>
  <si>
    <t>Route 160 near Antioch/Route 84 near Brentwood</t>
  </si>
  <si>
    <t>Route 49 near Angel's Camp/Route 89</t>
  </si>
  <si>
    <t>FR CALAVERAS CL TO Route 89</t>
  </si>
  <si>
    <t>Intl Bdry at Tijuana/Route 75 SO SD Bay</t>
  </si>
  <si>
    <t>Opposite Coronado/Route 74 near San Juan Cap.</t>
  </si>
  <si>
    <t>I-210 near Tunnel Station/Route 126 near Castaic</t>
  </si>
  <si>
    <t>Route 152 WO Los Banos/I-580 near Vernalis</t>
  </si>
  <si>
    <t>Route 44 near Redding/Shasta Reservoir</t>
  </si>
  <si>
    <t>Route 89 near Mt Shasta/Route 97 near Weed</t>
  </si>
  <si>
    <t>Route 3 near Yreka/Oregon State Line near Hilt</t>
  </si>
  <si>
    <t>FR Route 152 TO STANISLAUS CL</t>
  </si>
  <si>
    <t>Sunset Cliffs Blvd/Route 98 near Coyote Wells</t>
  </si>
  <si>
    <t>Route 1 near Santa Cruz/Route 236 near Boulder Creek</t>
  </si>
  <si>
    <t>Route 236 near Boulder Creek/Route 236 near Waterman</t>
  </si>
  <si>
    <t>Route 236 near Waterman Gap/Route 35</t>
  </si>
  <si>
    <t>Route 35/Route 17 near Los Gatos</t>
  </si>
  <si>
    <t>Route 101 near Santa Rosa/Route 121 near Sonoma</t>
  </si>
  <si>
    <t>Route 58 near Mojave/Route 395 near Little Lake</t>
  </si>
  <si>
    <t>Route 76 near San Luis Rey River/Route 91 near Corona</t>
  </si>
  <si>
    <t>Route 58 near Barstow/Route 127 near Baker</t>
  </si>
  <si>
    <t>Route 20/Capay</t>
  </si>
  <si>
    <t>Route 1 near Santa Cruz/Route 9 near Los Gatos</t>
  </si>
  <si>
    <t>Route 138 near Mt Anderson/Route 247 near Lucerne Vly</t>
  </si>
  <si>
    <t>Route 1 near Fort Bragg/Route 101 near Willits</t>
  </si>
  <si>
    <t>Route 101 near Calpella/Route 16</t>
  </si>
  <si>
    <t>Route 49 near Grass Valley/I-80 near Emigrant Gap</t>
  </si>
  <si>
    <t>Route 198/Route 156 near Hollister</t>
  </si>
  <si>
    <t>Route 1/Mulholland Dr.</t>
  </si>
  <si>
    <t>Route 89 in Tahoe City/Nevada SL (All)</t>
  </si>
  <si>
    <t>Route 37 near Vallejo/Route 221 near Napa</t>
  </si>
  <si>
    <t>Trancas St in Napa/Route 20 near Upper Lake</t>
  </si>
  <si>
    <t>Route 330 near Highland/Route 10 near Redlands (deleted)</t>
  </si>
  <si>
    <t>Route 101 near Ventura/Route l50</t>
  </si>
  <si>
    <t>Route 150/Route 166 in Cuyama Valley</t>
  </si>
  <si>
    <t>Route 198 near Coalinga/Route 198 near Oilfields</t>
  </si>
  <si>
    <t>FR 6.4 MI NO Route 150 TO 23.3 MI NO Route 150</t>
  </si>
  <si>
    <t>FR 23.3 MI NO Route 150 TO 30.5 MI NO Route 150</t>
  </si>
  <si>
    <t>FR 30.5 MI NO Route 150 TO 36.8 MI NO Route 150</t>
  </si>
  <si>
    <t>FR 36.8 MI NO Route 150 TO SANTA BARBARA CL</t>
  </si>
  <si>
    <t>Route 17 To Route 92/I-280/Route 1 in SF (All)</t>
  </si>
  <si>
    <t xml:space="preserve">FR SCLARA CL TO HALF MOON BAY RD (Route 92) </t>
  </si>
  <si>
    <t>Route 101 near Alton/Route 3 near Peanut</t>
  </si>
  <si>
    <t>Route 89 near Morgan Summit/Route 89 near Deer Crk</t>
  </si>
  <si>
    <t>Route 251 near Nicasio/Route 101 near Novato (unconstructed)</t>
  </si>
  <si>
    <t>Route 101 near Ignacio/Route 29 near Vallejo</t>
  </si>
  <si>
    <t>Route 10 near Redlands/Route 18 near Fawnskin (All)</t>
  </si>
  <si>
    <t>FR 0.1 MI EO SOUTH FORK CAMPGROUND TO 2.9 MI SO Route 18 @ STATE LANE</t>
  </si>
  <si>
    <t>Route 210 near Azusa/Route 2</t>
  </si>
  <si>
    <t>Route 1 near Morro Bay/Route 101 near Atascadero</t>
  </si>
  <si>
    <t>Route 46 near Cholame/ Route 33</t>
  </si>
  <si>
    <t>Route 49 near Oakhurst/Yosemite National Park</t>
  </si>
  <si>
    <t>I-5 near Redding/Route 89 near Old Station</t>
  </si>
  <si>
    <t>Route 1 near Cambria/Route 101 near Paso Robles</t>
  </si>
  <si>
    <t>Route 101 near Paso Robles/Route 41 near Cholame</t>
  </si>
  <si>
    <t>Route 41 near Oakhurst/Route 120 near Moccasin</t>
  </si>
  <si>
    <t>Route 120/Route 20 near Grass Valley</t>
  </si>
  <si>
    <t>Route 20 near Nevada City/Route 89 near Sattley</t>
  </si>
  <si>
    <t>Route 49 near Placerville/Nevada SL near Lake Tahoe</t>
  </si>
  <si>
    <t>I-5 EO La Jolla/Route 67 near Santee (All)</t>
  </si>
  <si>
    <t>Route 29 near Lwr Lk/Route 20 EO Clr Lake Oaks (All)</t>
  </si>
  <si>
    <t>Route 90/Route 60 near City of Industry</t>
  </si>
  <si>
    <t>Route 14 near Mojave/I-15 near Barstow</t>
  </si>
  <si>
    <t>City of Monterey/Route 101 near Salinas</t>
  </si>
  <si>
    <t>FR Route 1 IN MONTEREY TO SALINAS RIVER</t>
  </si>
  <si>
    <t>Route 149 near Wicks Corner/Route 89 near Blairsden</t>
  </si>
  <si>
    <t>Route 91 near Corona/Route 83 NO Corona</t>
  </si>
  <si>
    <t>FR W BDRY OF SAN BERND NAT'L FOREST TO Route 111 IN PALM DESERT</t>
  </si>
  <si>
    <t>I-5 near Oceanside/Route 79 near Lake Henshaw (All)</t>
  </si>
  <si>
    <t>Route 8 near Descanso/Route 78 near Julian</t>
  </si>
  <si>
    <t>Route 78 near Santa Ysabel/Route 371 near Aguanga</t>
  </si>
  <si>
    <t>I-280 near First Street in SF/Route 61 in Oakland</t>
  </si>
  <si>
    <t>Route 20 near Emigrant Gap/Nevada State Line</t>
  </si>
  <si>
    <t>Route 238/I-680 near Sunol</t>
  </si>
  <si>
    <t>FR Route 238 (MISSION BLVD) EAST TO I 680</t>
  </si>
  <si>
    <t>Route 49 in Jackson/Nevada State Line</t>
  </si>
  <si>
    <t>Route 395 near Coleville/I-5 near Mt Shasta (All)</t>
  </si>
  <si>
    <t>FR 3.2 MILES WO Route 395 TO ALPINE CL</t>
  </si>
  <si>
    <t>FR MONO CL TO E JCT Route 88 &amp; FR W JCT Route 88 TO EL DORADO CL</t>
  </si>
  <si>
    <t>Route 55 near Santa Ana Canyon/I-15 near Corona</t>
  </si>
  <si>
    <t xml:space="preserve">FR Route 55 TO EAST CIL OF ANAHEIM </t>
  </si>
  <si>
    <t>Route 1 near Half Moon Bay/I-280 near Crystal Springs Lk</t>
  </si>
  <si>
    <t xml:space="preserve">Route 125 near Spring Valley/I-8 WO Jacumba </t>
  </si>
  <si>
    <t>Route 299 near Willow Creek/I-5 NO Yreka (All)</t>
  </si>
  <si>
    <t>Route 27 (Topanga Cyn Blvd)/Route 46 near Paso Robles</t>
  </si>
  <si>
    <t>Route 156 near Prunedale Northeasterly To Route 156</t>
  </si>
  <si>
    <t>Opposite San Francisco/Route 1 in Marin City</t>
  </si>
  <si>
    <t>Route 37 near Ignacio/Route 37 (unconstructed) near Novato</t>
  </si>
  <si>
    <t xml:space="preserve">Route 20 near Calpella/Route 20 near Willits </t>
  </si>
  <si>
    <t xml:space="preserve">Route 1 near Leggett/Route 199 near Crescent City </t>
  </si>
  <si>
    <t>Route 197 near Fort Dick/Oregon SL</t>
  </si>
  <si>
    <t>Route 49 near Sonora/Route 395</t>
  </si>
  <si>
    <t>Bombay Beach-Salton Sea SP/Route 195. near Mecca</t>
  </si>
  <si>
    <t>Route 74 near Palm Desert/I-10 near Whitewater</t>
  </si>
  <si>
    <t>Route 1 near Jenner/Route 101 near Cotati</t>
  </si>
  <si>
    <t>FR Route 1 TO SOUTH CIL SEBASTOPOL</t>
  </si>
  <si>
    <t>Route 23/Desoto Ave. near Browns Canyon</t>
  </si>
  <si>
    <t>Route 49 near Chinese Camp/Route 49 near Moccasin</t>
  </si>
  <si>
    <t>E Bdry Yosemite/Route 395 near Mono Lake</t>
  </si>
  <si>
    <t>Route 37 near Sears Point/Route 12 near Sonoma</t>
  </si>
  <si>
    <t>Route 221 near Napa St. Hosp./near Trancas St in Napa</t>
  </si>
  <si>
    <t>FR Route 94 NR SPRING VALLEY TO I-8 NR LA MESA</t>
  </si>
  <si>
    <t>Route 150 near Santa Paula/I-5 near Castaic</t>
  </si>
  <si>
    <t>Route 2 near Wrightwood/Route 18 near Mt Anderson</t>
  </si>
  <si>
    <t>Route 299 near Canby/Oregon SL near Hatfield</t>
  </si>
  <si>
    <t>Route 49 at Mariposa/Yosemite Nat'l Park</t>
  </si>
  <si>
    <t>Pinnacles Nat. Mon./Route 25 in Bear Valley</t>
  </si>
  <si>
    <t>Route 101 near Ven/SB CL/Route 126 near Santa Paula (All)</t>
  </si>
  <si>
    <t xml:space="preserve">Route 1/Santa Clara CL at Hecker Pass </t>
  </si>
  <si>
    <t>Route 156 near San Felipe/I-5</t>
  </si>
  <si>
    <t>Route 101 near Los Olivos Via San Marcos Pass/Route 101 in Santa Barbara (All)</t>
  </si>
  <si>
    <t>FR Route 101 NR LOS OLIVOS VIA SAN MARCOS PASS TO Route 101 IN SANTA BARBARA</t>
  </si>
  <si>
    <t>Route 1 near Castroville/Route 152 NE of Hollister (All)</t>
  </si>
  <si>
    <t>FR 1 MI EO CASTROVILLE TO Route 101 NR PRUNEDALE</t>
  </si>
  <si>
    <t>Route 395 near June Lk/Route 395 SO Lee Vining (All)</t>
  </si>
  <si>
    <t>Route 4 near Antioch/Sacramento</t>
  </si>
  <si>
    <t>Route 97 near Dorris/Route 139 near Hatfield (All)</t>
  </si>
  <si>
    <t>Route 101 near Santa Maria/Route 33 in Cuyama Valley</t>
  </si>
  <si>
    <t>Route 65 near Clovis/Huntington Lake</t>
  </si>
  <si>
    <t>Camp Sabrina/Route 395</t>
  </si>
  <si>
    <t>395 at Big Pine/ Route 266 at Oasis</t>
  </si>
  <si>
    <t>Route 138 near Slvrwd Lk/Route 18 SO Lk Arwhd (All)</t>
  </si>
  <si>
    <t>E Bdry Dth Vly Nat'l Mon/Route 127 near Shoshone</t>
  </si>
  <si>
    <t>Route 65  (unconstructed) near Minkler/Kings Canyon Nat'l Park Bdry near Cedar Grove</t>
  </si>
  <si>
    <t>Route 65 near Porterville/Route 127 near Death Valley Jct</t>
  </si>
  <si>
    <t>N Side of Smith River Fr Route 199/Route 101 (All)</t>
  </si>
  <si>
    <t>Route 101 near San Lucas/Route 33 near Coalinga</t>
  </si>
  <si>
    <t>Route 33 near Oilfields/I-5</t>
  </si>
  <si>
    <t>Route 99 near Goshen/Sequoia Nat'l Park</t>
  </si>
  <si>
    <t>Route 101 near Crescent City/Oregon SL (All)</t>
  </si>
  <si>
    <t xml:space="preserve">Madera CL near Minaret Summit/Route 395 (All) </t>
  </si>
  <si>
    <t xml:space="preserve">I-5 near Tunnel Station/Route 134 </t>
  </si>
  <si>
    <t>Route 74 near Romoland/Route 74 near Perris</t>
  </si>
  <si>
    <t>Route 29 at Suscol Rd/Route 121 in Napa (All)</t>
  </si>
  <si>
    <t>Route 9 near Bldr Ck/Route 9 NE of Big Basin SP (All)</t>
  </si>
  <si>
    <t>I-580 WO Tracy/Route 4 near Brentwood (All) (unconstructed)</t>
  </si>
  <si>
    <t>Route 74 near Mountain Cntr/I-10 near Banning (All)</t>
  </si>
  <si>
    <t>FR Route 74 TO BANNING CIL</t>
  </si>
  <si>
    <t>Route 62 near Yucca Valley/I-15 near Barstow (All)</t>
  </si>
  <si>
    <t>Route 37 near Nicasio/Route 1 near Point Reyes  (unconstructed)</t>
  </si>
  <si>
    <t>Route 101 near Sylvandale/0.1 Mi NO Jordan Creek (All)</t>
  </si>
  <si>
    <t>Nevada SL EO Oasis/Route 168 at Oasis</t>
  </si>
  <si>
    <t>Route 17/I-80 near First Street in San Francisco</t>
  </si>
  <si>
    <t>Route 101 near Arcata/Route 96 near Willow Creek</t>
  </si>
  <si>
    <t>Route 3 near Weaverville/I-5 near Redding</t>
  </si>
  <si>
    <t>Route 89 near Burney/Route 139 near Canby</t>
  </si>
  <si>
    <t>Route 30 near Highland/Route 18 near Running Springs (All)</t>
  </si>
  <si>
    <t>Route 14 near Little Lake/Route 89 near Coleville</t>
  </si>
  <si>
    <t>FR NR LONG VALLEY RESORT TO 1.1 MI NO Route 203</t>
  </si>
  <si>
    <t>FR 1.1 MI NO Route 203 TO Route 120</t>
  </si>
  <si>
    <t>FR SAN JOAQUIN CL TO Route 205</t>
  </si>
  <si>
    <t xml:space="preserve">FR SAN LEANDRO CIL TO Route 24 IN OAKLAND </t>
  </si>
  <si>
    <t>Santa Clara CL/Route 24 in Walnut Creek</t>
  </si>
  <si>
    <t>FR ALAMEDA CL TO Route 24</t>
  </si>
  <si>
    <t>Route 79 near Santa Ysabel/Route 86 passing near Julian</t>
  </si>
  <si>
    <t>13</t>
  </si>
  <si>
    <t>Yolo</t>
  </si>
  <si>
    <t>9.8</t>
  </si>
  <si>
    <t>0.00</t>
  </si>
  <si>
    <t>Men/Son/Napa/Sol/Yolo</t>
  </si>
  <si>
    <t>1/4/3</t>
  </si>
  <si>
    <t>Junction Route 1 /Junction Route 505 (entire route)</t>
  </si>
  <si>
    <t>Added to eligibility list July 2019 by AB 998</t>
  </si>
  <si>
    <t>July  2019</t>
  </si>
  <si>
    <t>1.4</t>
  </si>
  <si>
    <t>Route 128 (entire length) added to eligibility list by legislation (AB 998)</t>
  </si>
  <si>
    <t>Note:</t>
  </si>
  <si>
    <t>Postmiles provided for eligible segments througout this spreadsheet are approximate. If any dicrepancy exists between the spreadsheet postmiles and the text description in the Streets and Highways Code, the SHC text prevails.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</si>
</sst>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34" x14ac:knownFonts="1">
    <font>
      <sz val="11"/>
      <color theme="1"/>
      <name val="Calibri"/>
      <family val="2"/>
      <scheme val="minor"/>
    </font>
    <font>
      <b/>
      <sz val="10"/>
      <color rgb="FF0070C0"/>
      <name val="Calibri"/>
      <family val="2"/>
    </font>
    <font>
      <b/>
      <sz val="11"/>
      <color rgb="FF0070C0"/>
      <name val="Calibri"/>
      <family val="2"/>
    </font>
    <font>
      <sz val="11"/>
      <name val="Calibri"/>
      <family val="2"/>
    </font>
    <font>
      <sz val="11"/>
      <color theme="1"/>
      <name val="Calibri"/>
      <family val="2"/>
    </font>
    <font>
      <sz val="9"/>
      <color rgb="FFFFC000"/>
      <name val="Calibri"/>
      <family val="2"/>
    </font>
    <font>
      <b/>
      <sz val="6"/>
      <color theme="0"/>
      <name val="Calibri"/>
      <family val="2"/>
    </font>
    <font>
      <b/>
      <sz val="6"/>
      <color theme="1"/>
      <name val="Calibri"/>
      <family val="2"/>
    </font>
    <font>
      <sz val="9"/>
      <color theme="1"/>
      <name val="Calibri"/>
      <family val="2"/>
    </font>
    <font>
      <sz val="8"/>
      <name val="Calibri"/>
      <family val="2"/>
    </font>
    <font>
      <sz val="8"/>
      <color rgb="FFFFC000"/>
      <name val="Calibri"/>
      <family val="2"/>
    </font>
    <font>
      <sz val="8"/>
      <color rgb="FF0070C0"/>
      <name val="Calibri"/>
      <family val="2"/>
    </font>
    <font>
      <sz val="11"/>
      <color rgb="FF000000"/>
      <name val="Calibri"/>
      <family val="2"/>
    </font>
    <font>
      <b/>
      <sz val="10"/>
      <color theme="4" tint="-0.249977111117893"/>
      <name val="Calibri"/>
      <family val="2"/>
    </font>
    <font>
      <sz val="8"/>
      <color theme="4" tint="-0.249977111117893"/>
      <name val="Calibri"/>
      <family val="2"/>
    </font>
    <font>
      <sz val="11"/>
      <color rgb="FFFF0000"/>
      <name val="Calibri"/>
      <family val="2"/>
    </font>
    <font>
      <b/>
      <sz val="11"/>
      <color theme="1"/>
      <name val="Calibri"/>
      <family val="2"/>
    </font>
    <font>
      <b/>
      <sz val="11"/>
      <color theme="1"/>
      <name val="Calibri"/>
      <family val="2"/>
      <scheme val="minor"/>
    </font>
    <font>
      <i/>
      <sz val="11"/>
      <color theme="1"/>
      <name val="Calibri"/>
      <family val="2"/>
      <scheme val="minor"/>
    </font>
    <font>
      <b/>
      <sz val="12"/>
      <color theme="1"/>
      <name val="Calibri"/>
      <family val="2"/>
    </font>
    <font>
      <sz val="12"/>
      <name val="Calibri"/>
      <family val="2"/>
    </font>
    <font>
      <sz val="12"/>
      <color theme="1"/>
      <name val="Calibri"/>
      <family val="2"/>
    </font>
    <font>
      <b/>
      <sz val="12"/>
      <color rgb="FF0070C0"/>
      <name val="Calibri"/>
      <family val="2"/>
    </font>
    <font>
      <b/>
      <sz val="12"/>
      <color theme="4" tint="-0.249977111117893"/>
      <name val="Calibri"/>
      <family val="2"/>
    </font>
    <font>
      <b/>
      <sz val="10"/>
      <color rgb="FFFF0000"/>
      <name val="Calibri"/>
      <family val="2"/>
    </font>
    <font>
      <b/>
      <sz val="8"/>
      <color rgb="FF0070C0"/>
      <name val="Calibri"/>
      <family val="2"/>
    </font>
    <font>
      <sz val="11"/>
      <color rgb="FF0070C0"/>
      <name val="Calibri"/>
      <family val="2"/>
    </font>
    <font>
      <b/>
      <sz val="8"/>
      <color theme="1"/>
      <name val="Calibri"/>
      <family val="2"/>
    </font>
    <font>
      <b/>
      <sz val="8"/>
      <name val="Calibri"/>
      <family val="2"/>
    </font>
    <font>
      <sz val="8"/>
      <color theme="1"/>
      <name val="Calibri"/>
      <family val="2"/>
    </font>
    <font>
      <b/>
      <sz val="8"/>
      <color theme="4" tint="-0.249977111117893"/>
      <name val="Calibri"/>
      <family val="2"/>
    </font>
    <font>
      <sz val="8"/>
      <color rgb="FF000000"/>
      <name val="Calibri"/>
      <family val="2"/>
    </font>
    <font>
      <b/>
      <sz val="11"/>
      <color rgb="FFFF0000"/>
      <name val="Calibri"/>
      <family val="2"/>
    </font>
    <font>
      <i/>
      <sz val="9"/>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EC9E4B"/>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23">
    <xf numFmtId="0" fontId="0" fillId="0" borderId="0" xfId="0"/>
    <xf numFmtId="49" fontId="8" fillId="0" borderId="0" xfId="0" applyNumberFormat="1" applyFont="1" applyAlignment="1">
      <alignment horizontal="center" vertical="center" wrapText="1"/>
    </xf>
    <xf numFmtId="0" fontId="0" fillId="0" borderId="0" xfId="0" applyAlignment="1">
      <alignment wrapText="1"/>
    </xf>
    <xf numFmtId="0" fontId="0" fillId="0" borderId="1" xfId="0" applyBorder="1" applyAlignment="1">
      <alignment wrapText="1"/>
    </xf>
    <xf numFmtId="0" fontId="0" fillId="3" borderId="0" xfId="0" applyFill="1" applyAlignment="1">
      <alignment wrapText="1"/>
    </xf>
    <xf numFmtId="0" fontId="0" fillId="3" borderId="1" xfId="0" applyFill="1" applyBorder="1" applyAlignment="1">
      <alignment wrapText="1"/>
    </xf>
    <xf numFmtId="49" fontId="17" fillId="0" borderId="0" xfId="0" applyNumberFormat="1" applyFont="1" applyAlignment="1">
      <alignment horizontal="left" wrapText="1"/>
    </xf>
    <xf numFmtId="1" fontId="5" fillId="0" borderId="0" xfId="0" applyNumberFormat="1" applyFont="1" applyAlignment="1">
      <alignment horizontal="center" vertical="center" wrapText="1"/>
    </xf>
    <xf numFmtId="1" fontId="10" fillId="0" borderId="0" xfId="0" applyNumberFormat="1" applyFont="1" applyAlignment="1">
      <alignment horizontal="center" wrapText="1"/>
    </xf>
    <xf numFmtId="49" fontId="21" fillId="0" borderId="0" xfId="0" applyNumberFormat="1" applyFont="1" applyAlignment="1">
      <alignment horizontal="center" wrapText="1"/>
    </xf>
    <xf numFmtId="49" fontId="4" fillId="0" borderId="0" xfId="0" applyNumberFormat="1" applyFont="1" applyAlignment="1">
      <alignment horizontal="center" wrapText="1"/>
    </xf>
    <xf numFmtId="49" fontId="4" fillId="0" borderId="0" xfId="0" applyNumberFormat="1" applyFont="1" applyAlignment="1">
      <alignment horizontal="left" wrapText="1"/>
    </xf>
    <xf numFmtId="0" fontId="20" fillId="0" borderId="2"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49" fontId="3" fillId="0" borderId="2" xfId="0" applyNumberFormat="1" applyFont="1" applyBorder="1" applyAlignment="1">
      <alignment horizontal="center" wrapText="1"/>
    </xf>
    <xf numFmtId="49" fontId="3" fillId="2" borderId="2" xfId="0" applyNumberFormat="1" applyFont="1" applyFill="1" applyBorder="1" applyAlignment="1">
      <alignment horizontal="center" wrapText="1"/>
    </xf>
    <xf numFmtId="2" fontId="9" fillId="2" borderId="2" xfId="0" applyNumberFormat="1" applyFont="1" applyFill="1" applyBorder="1" applyAlignment="1">
      <alignment horizontal="center" wrapText="1"/>
    </xf>
    <xf numFmtId="2" fontId="9" fillId="2" borderId="2" xfId="0" applyNumberFormat="1" applyFont="1" applyFill="1" applyBorder="1" applyAlignment="1">
      <alignment horizontal="left" wrapText="1"/>
    </xf>
    <xf numFmtId="49" fontId="3" fillId="0" borderId="0" xfId="0" applyNumberFormat="1" applyFont="1" applyAlignment="1">
      <alignment horizontal="left" wrapText="1"/>
    </xf>
    <xf numFmtId="0" fontId="21"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wrapText="1"/>
    </xf>
    <xf numFmtId="49" fontId="4" fillId="0" borderId="1" xfId="0" applyNumberFormat="1" applyFont="1" applyBorder="1" applyAlignment="1">
      <alignment horizontal="center" wrapText="1"/>
    </xf>
    <xf numFmtId="49" fontId="4" fillId="2" borderId="1" xfId="0" applyNumberFormat="1" applyFont="1" applyFill="1" applyBorder="1" applyAlignment="1">
      <alignment horizontal="center" wrapText="1"/>
    </xf>
    <xf numFmtId="1" fontId="10" fillId="2" borderId="1" xfId="0" applyNumberFormat="1" applyFont="1" applyFill="1" applyBorder="1" applyAlignment="1">
      <alignment horizontal="center" wrapText="1"/>
    </xf>
    <xf numFmtId="1" fontId="10" fillId="2" borderId="1" xfId="0" applyNumberFormat="1" applyFont="1" applyFill="1" applyBorder="1" applyAlignment="1">
      <alignment horizontal="left" wrapText="1"/>
    </xf>
    <xf numFmtId="49" fontId="4" fillId="0" borderId="0" xfId="0" applyNumberFormat="1" applyFont="1" applyBorder="1" applyAlignment="1">
      <alignment horizontal="left" wrapText="1"/>
    </xf>
    <xf numFmtId="0" fontId="22"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1" fontId="1" fillId="0" borderId="1" xfId="0" applyNumberFormat="1" applyFont="1" applyFill="1" applyBorder="1" applyAlignment="1">
      <alignment horizontal="center" wrapText="1"/>
    </xf>
    <xf numFmtId="165" fontId="11" fillId="0" borderId="1" xfId="0" applyNumberFormat="1" applyFont="1" applyFill="1" applyBorder="1" applyAlignment="1">
      <alignment horizontal="left" wrapText="1"/>
    </xf>
    <xf numFmtId="49" fontId="4" fillId="0" borderId="0" xfId="0" applyNumberFormat="1" applyFont="1" applyFill="1" applyAlignment="1">
      <alignment horizontal="left" wrapText="1"/>
    </xf>
    <xf numFmtId="165" fontId="25" fillId="0" borderId="1" xfId="0" applyNumberFormat="1" applyFont="1" applyFill="1" applyBorder="1" applyAlignment="1">
      <alignment horizontal="left" wrapText="1"/>
    </xf>
    <xf numFmtId="49" fontId="16" fillId="0" borderId="0" xfId="0" applyNumberFormat="1" applyFont="1" applyFill="1" applyAlignment="1">
      <alignment horizontal="left" wrapText="1"/>
    </xf>
    <xf numFmtId="0" fontId="13" fillId="0" borderId="1" xfId="0" applyFont="1" applyFill="1" applyBorder="1" applyAlignment="1">
      <alignment horizontal="left" wrapText="1"/>
    </xf>
    <xf numFmtId="1" fontId="22" fillId="0" borderId="1" xfId="0" applyNumberFormat="1" applyFont="1" applyFill="1" applyBorder="1" applyAlignment="1">
      <alignment horizontal="center" wrapText="1"/>
    </xf>
    <xf numFmtId="0" fontId="23" fillId="0" borderId="1" xfId="0" applyFont="1" applyFill="1" applyBorder="1" applyAlignment="1">
      <alignment horizontal="center" wrapText="1"/>
    </xf>
    <xf numFmtId="0" fontId="13" fillId="0" borderId="1" xfId="0" applyFont="1" applyFill="1" applyBorder="1" applyAlignment="1">
      <alignment horizontal="center" wrapText="1"/>
    </xf>
    <xf numFmtId="165" fontId="14" fillId="0" borderId="1" xfId="0" applyNumberFormat="1" applyFont="1" applyFill="1" applyBorder="1" applyAlignment="1">
      <alignment horizontal="left" wrapText="1"/>
    </xf>
    <xf numFmtId="49" fontId="2" fillId="0" borderId="0" xfId="0" applyNumberFormat="1" applyFont="1" applyAlignment="1">
      <alignment horizontal="left" wrapText="1"/>
    </xf>
    <xf numFmtId="49" fontId="2" fillId="0" borderId="0" xfId="0" applyNumberFormat="1" applyFont="1" applyFill="1" applyAlignment="1">
      <alignment horizontal="left" wrapText="1"/>
    </xf>
    <xf numFmtId="164" fontId="1" fillId="0" borderId="1" xfId="0" applyNumberFormat="1" applyFont="1" applyFill="1" applyBorder="1" applyAlignment="1">
      <alignment horizontal="center" wrapText="1"/>
    </xf>
    <xf numFmtId="49" fontId="15" fillId="0" borderId="0" xfId="0" applyNumberFormat="1" applyFont="1" applyFill="1" applyAlignment="1">
      <alignment horizontal="left" wrapText="1"/>
    </xf>
    <xf numFmtId="0" fontId="20" fillId="0" borderId="1"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49" fontId="3" fillId="0" borderId="1" xfId="0" applyNumberFormat="1" applyFont="1" applyBorder="1" applyAlignment="1">
      <alignment horizontal="center" wrapText="1"/>
    </xf>
    <xf numFmtId="49" fontId="3" fillId="2" borderId="1" xfId="0" applyNumberFormat="1"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1" xfId="0" applyNumberFormat="1" applyFont="1" applyFill="1" applyBorder="1" applyAlignment="1">
      <alignment horizontal="left" wrapText="1"/>
    </xf>
    <xf numFmtId="1" fontId="10" fillId="0" borderId="0" xfId="0" applyNumberFormat="1" applyFont="1" applyBorder="1" applyAlignment="1">
      <alignment horizontal="center" wrapText="1"/>
    </xf>
    <xf numFmtId="49" fontId="21" fillId="0" borderId="0" xfId="0" applyNumberFormat="1" applyFont="1" applyBorder="1" applyAlignment="1">
      <alignment horizontal="center" wrapText="1"/>
    </xf>
    <xf numFmtId="49" fontId="4" fillId="0" borderId="0" xfId="0" applyNumberFormat="1" applyFont="1" applyBorder="1" applyAlignment="1">
      <alignment horizontal="center" wrapText="1"/>
    </xf>
    <xf numFmtId="49" fontId="4" fillId="0" borderId="0" xfId="0" applyNumberFormat="1" applyFont="1" applyFill="1" applyBorder="1" applyAlignment="1">
      <alignment horizontal="center" wrapText="1"/>
    </xf>
    <xf numFmtId="2" fontId="10" fillId="0" borderId="0" xfId="0" applyNumberFormat="1" applyFont="1" applyFill="1" applyBorder="1" applyAlignment="1">
      <alignment horizontal="center" wrapText="1"/>
    </xf>
    <xf numFmtId="2" fontId="10" fillId="0" borderId="0" xfId="0" applyNumberFormat="1" applyFont="1" applyFill="1" applyBorder="1" applyAlignment="1">
      <alignment horizontal="left" wrapText="1"/>
    </xf>
    <xf numFmtId="49" fontId="21" fillId="0" borderId="0" xfId="0" applyNumberFormat="1" applyFont="1" applyFill="1" applyBorder="1" applyAlignment="1">
      <alignment horizontal="center" wrapText="1"/>
    </xf>
    <xf numFmtId="49" fontId="4" fillId="0" borderId="0" xfId="0" applyNumberFormat="1" applyFont="1" applyFill="1" applyBorder="1" applyAlignment="1">
      <alignment horizontal="left" wrapText="1"/>
    </xf>
    <xf numFmtId="49" fontId="4" fillId="0" borderId="3" xfId="0" applyNumberFormat="1" applyFont="1" applyFill="1" applyBorder="1" applyAlignment="1">
      <alignment horizontal="center" wrapText="1"/>
    </xf>
    <xf numFmtId="2" fontId="10" fillId="0" borderId="1" xfId="0" applyNumberFormat="1" applyFont="1" applyFill="1" applyBorder="1" applyAlignment="1">
      <alignment horizontal="center" wrapText="1"/>
    </xf>
    <xf numFmtId="2" fontId="10" fillId="0" borderId="1" xfId="0" applyNumberFormat="1" applyFont="1" applyFill="1" applyBorder="1" applyAlignment="1">
      <alignment horizontal="left" wrapText="1"/>
    </xf>
    <xf numFmtId="49" fontId="26" fillId="0" borderId="0" xfId="0" applyNumberFormat="1" applyFont="1" applyFill="1" applyAlignment="1">
      <alignment horizontal="left" wrapText="1"/>
    </xf>
    <xf numFmtId="0" fontId="25" fillId="0" borderId="1" xfId="0" applyFont="1" applyFill="1" applyBorder="1" applyAlignment="1">
      <alignment horizontal="left" wrapText="1"/>
    </xf>
    <xf numFmtId="0" fontId="29" fillId="0" borderId="1" xfId="0" applyFont="1" applyBorder="1" applyAlignment="1">
      <alignment horizontal="left" wrapText="1"/>
    </xf>
    <xf numFmtId="49" fontId="9" fillId="7" borderId="2" xfId="0" applyNumberFormat="1" applyFont="1" applyFill="1" applyBorder="1" applyAlignment="1">
      <alignment horizontal="left" wrapText="1"/>
    </xf>
    <xf numFmtId="49" fontId="9" fillId="7" borderId="1" xfId="0" applyNumberFormat="1" applyFont="1" applyFill="1" applyBorder="1" applyAlignment="1">
      <alignment horizontal="left" wrapText="1"/>
    </xf>
    <xf numFmtId="49" fontId="29" fillId="7" borderId="1" xfId="0" applyNumberFormat="1" applyFont="1" applyFill="1" applyBorder="1" applyAlignment="1">
      <alignment horizontal="left" wrapText="1"/>
    </xf>
    <xf numFmtId="49" fontId="25" fillId="7" borderId="1" xfId="0" applyNumberFormat="1" applyFont="1" applyFill="1" applyBorder="1" applyAlignment="1">
      <alignment horizontal="left" wrapText="1"/>
    </xf>
    <xf numFmtId="0" fontId="25" fillId="7" borderId="1" xfId="0" applyFont="1" applyFill="1" applyBorder="1" applyAlignment="1">
      <alignment horizontal="left" wrapText="1"/>
    </xf>
    <xf numFmtId="0" fontId="29" fillId="7" borderId="1" xfId="0" applyFont="1" applyFill="1" applyBorder="1" applyAlignment="1">
      <alignment horizontal="left" wrapText="1"/>
    </xf>
    <xf numFmtId="49" fontId="30" fillId="7" borderId="1" xfId="0" applyNumberFormat="1" applyFont="1" applyFill="1" applyBorder="1" applyAlignment="1">
      <alignment horizontal="left" wrapText="1"/>
    </xf>
    <xf numFmtId="49" fontId="9" fillId="7" borderId="0" xfId="0" applyNumberFormat="1" applyFont="1" applyFill="1" applyBorder="1" applyAlignment="1">
      <alignment horizontal="left" wrapText="1"/>
    </xf>
    <xf numFmtId="49" fontId="29" fillId="7" borderId="0" xfId="0" applyNumberFormat="1" applyFont="1" applyFill="1" applyBorder="1" applyAlignment="1">
      <alignment horizontal="left" wrapText="1"/>
    </xf>
    <xf numFmtId="0" fontId="3" fillId="0" borderId="4" xfId="0" applyFont="1" applyBorder="1" applyAlignment="1">
      <alignment horizontal="left" wrapText="1"/>
    </xf>
    <xf numFmtId="0" fontId="4" fillId="0" borderId="5" xfId="0" applyFont="1" applyBorder="1" applyAlignment="1">
      <alignment horizontal="left" wrapText="1"/>
    </xf>
    <xf numFmtId="0" fontId="1" fillId="0" borderId="5" xfId="0" applyFont="1" applyFill="1" applyBorder="1" applyAlignment="1">
      <alignment horizontal="left" wrapText="1"/>
    </xf>
    <xf numFmtId="0" fontId="13" fillId="0" borderId="5" xfId="0" applyFont="1" applyFill="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4" fillId="0" borderId="7" xfId="0" applyFont="1" applyBorder="1" applyAlignment="1">
      <alignment horizontal="left" wrapText="1"/>
    </xf>
    <xf numFmtId="0" fontId="1" fillId="0" borderId="7" xfId="0" applyFont="1" applyFill="1" applyBorder="1" applyAlignment="1">
      <alignment horizontal="left" wrapText="1"/>
    </xf>
    <xf numFmtId="0" fontId="12" fillId="0" borderId="7" xfId="0" applyFont="1" applyBorder="1" applyAlignment="1">
      <alignment horizontal="left"/>
    </xf>
    <xf numFmtId="0" fontId="13" fillId="0" borderId="7" xfId="0" applyFont="1" applyFill="1" applyBorder="1" applyAlignment="1">
      <alignment horizontal="left" wrapText="1"/>
    </xf>
    <xf numFmtId="0" fontId="3" fillId="0" borderId="7" xfId="0" applyFont="1" applyBorder="1" applyAlignment="1">
      <alignment horizontal="left" wrapText="1"/>
    </xf>
    <xf numFmtId="0" fontId="31" fillId="0" borderId="1" xfId="0" applyFont="1" applyBorder="1" applyAlignment="1">
      <alignment horizontal="left"/>
    </xf>
    <xf numFmtId="0" fontId="30" fillId="0" borderId="1" xfId="0" applyFont="1" applyFill="1" applyBorder="1" applyAlignment="1">
      <alignment horizontal="left" wrapText="1"/>
    </xf>
    <xf numFmtId="49" fontId="29" fillId="0" borderId="1" xfId="0" applyNumberFormat="1" applyFont="1" applyFill="1" applyBorder="1" applyAlignment="1">
      <alignment horizontal="left" wrapText="1"/>
    </xf>
    <xf numFmtId="49" fontId="9" fillId="7" borderId="8" xfId="0" applyNumberFormat="1" applyFont="1" applyFill="1" applyBorder="1" applyAlignment="1">
      <alignment horizontal="left" wrapText="1"/>
    </xf>
    <xf numFmtId="49" fontId="29" fillId="7" borderId="8" xfId="0" applyNumberFormat="1" applyFont="1" applyFill="1" applyBorder="1" applyAlignment="1">
      <alignment horizontal="left" wrapText="1"/>
    </xf>
    <xf numFmtId="49" fontId="17" fillId="0" borderId="1" xfId="0" applyNumberFormat="1" applyFont="1" applyBorder="1" applyAlignment="1">
      <alignment horizontal="right" vertical="center" wrapText="1"/>
    </xf>
    <xf numFmtId="49" fontId="17" fillId="0" borderId="0" xfId="0" applyNumberFormat="1" applyFont="1" applyAlignment="1">
      <alignment horizontal="right" vertical="center" wrapText="1"/>
    </xf>
    <xf numFmtId="49" fontId="28" fillId="6" borderId="9" xfId="0" applyNumberFormat="1" applyFont="1" applyFill="1" applyBorder="1" applyAlignment="1">
      <alignment horizontal="center" vertical="center" wrapText="1"/>
    </xf>
    <xf numFmtId="49" fontId="27" fillId="5" borderId="10" xfId="0" applyNumberFormat="1" applyFont="1" applyFill="1" applyBorder="1" applyAlignment="1">
      <alignment horizontal="center" vertical="center" wrapText="1"/>
    </xf>
    <xf numFmtId="49" fontId="27" fillId="6" borderId="10" xfId="0" applyNumberFormat="1" applyFont="1" applyFill="1" applyBorder="1" applyAlignment="1">
      <alignment horizontal="center" vertical="center" wrapText="1"/>
    </xf>
    <xf numFmtId="49" fontId="27" fillId="5" borderId="11" xfId="0" applyNumberFormat="1"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0" fontId="16" fillId="4" borderId="13" xfId="0" applyFont="1" applyFill="1" applyBorder="1" applyAlignment="1">
      <alignment horizontal="center" vertical="center" wrapText="1"/>
    </xf>
    <xf numFmtId="0" fontId="25" fillId="7" borderId="1" xfId="0" applyNumberFormat="1" applyFont="1" applyFill="1" applyBorder="1" applyAlignment="1">
      <alignment horizontal="left" wrapText="1"/>
    </xf>
    <xf numFmtId="0" fontId="9" fillId="7" borderId="1" xfId="0" applyNumberFormat="1" applyFont="1" applyFill="1" applyBorder="1" applyAlignment="1">
      <alignment horizontal="left" wrapText="1"/>
    </xf>
    <xf numFmtId="0" fontId="29" fillId="7" borderId="1" xfId="0" applyNumberFormat="1" applyFont="1" applyFill="1" applyBorder="1" applyAlignment="1">
      <alignment horizontal="left" wrapText="1"/>
    </xf>
    <xf numFmtId="2" fontId="30" fillId="7" borderId="1" xfId="0" applyNumberFormat="1" applyFont="1" applyFill="1" applyBorder="1" applyAlignment="1">
      <alignment horizontal="left" wrapText="1"/>
    </xf>
    <xf numFmtId="2" fontId="25" fillId="7" borderId="1" xfId="0" applyNumberFormat="1" applyFont="1" applyFill="1" applyBorder="1" applyAlignment="1">
      <alignment horizontal="left" wrapText="1"/>
    </xf>
    <xf numFmtId="49" fontId="15" fillId="0" borderId="0" xfId="0" applyNumberFormat="1" applyFont="1" applyAlignment="1">
      <alignment horizontal="left" wrapText="1"/>
    </xf>
    <xf numFmtId="0" fontId="0" fillId="0" borderId="1" xfId="0" applyBorder="1" applyAlignment="1">
      <alignment vertical="center" wrapText="1"/>
    </xf>
    <xf numFmtId="0" fontId="20" fillId="5" borderId="1" xfId="0" applyFont="1" applyFill="1" applyBorder="1" applyAlignment="1">
      <alignment horizontal="center" wrapText="1"/>
    </xf>
    <xf numFmtId="0" fontId="3" fillId="5" borderId="1" xfId="0" applyFont="1" applyFill="1" applyBorder="1" applyAlignment="1">
      <alignment horizontal="center" wrapText="1"/>
    </xf>
    <xf numFmtId="0" fontId="3" fillId="5" borderId="1" xfId="0" applyFont="1" applyFill="1" applyBorder="1" applyAlignment="1">
      <alignment horizontal="left" wrapText="1"/>
    </xf>
    <xf numFmtId="49" fontId="3" fillId="5" borderId="1" xfId="0" applyNumberFormat="1" applyFont="1" applyFill="1" applyBorder="1" applyAlignment="1">
      <alignment horizontal="center" wrapText="1"/>
    </xf>
    <xf numFmtId="0" fontId="3" fillId="5" borderId="5" xfId="0" applyFont="1" applyFill="1" applyBorder="1" applyAlignment="1">
      <alignment horizontal="left" wrapText="1"/>
    </xf>
    <xf numFmtId="49" fontId="9" fillId="5" borderId="1" xfId="0" applyNumberFormat="1" applyFont="1" applyFill="1" applyBorder="1" applyAlignment="1">
      <alignment horizontal="left" wrapText="1"/>
    </xf>
    <xf numFmtId="0" fontId="3" fillId="5" borderId="7" xfId="0" applyFont="1" applyFill="1" applyBorder="1" applyAlignment="1">
      <alignment horizontal="left" wrapText="1"/>
    </xf>
    <xf numFmtId="1" fontId="9" fillId="5" borderId="1" xfId="0" applyNumberFormat="1" applyFont="1" applyFill="1" applyBorder="1" applyAlignment="1">
      <alignment horizontal="center" wrapText="1"/>
    </xf>
    <xf numFmtId="1" fontId="9" fillId="5" borderId="1" xfId="0" applyNumberFormat="1" applyFont="1" applyFill="1" applyBorder="1" applyAlignment="1">
      <alignment horizontal="left" wrapText="1"/>
    </xf>
    <xf numFmtId="0" fontId="6" fillId="8" borderId="11"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49" fontId="33" fillId="5"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EC9E4B"/>
      <color rgb="FFF7AB3B"/>
      <color rgb="FFFF9900"/>
      <color rgb="FFF76F09"/>
      <color rgb="FF0596D4"/>
      <color rgb="FFFAA8C1"/>
      <color rgb="FFFFA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0"/>
  <sheetViews>
    <sheetView tabSelected="1" topLeftCell="B1" zoomScale="70" zoomScaleNormal="70" workbookViewId="0">
      <pane ySplit="650" activePane="bottomLeft"/>
      <selection activeCell="O57" sqref="O57"/>
      <selection pane="bottomLeft" activeCell="L1" sqref="L1"/>
    </sheetView>
  </sheetViews>
  <sheetFormatPr defaultColWidth="9.1796875" defaultRowHeight="15.5" x14ac:dyDescent="0.35"/>
  <cols>
    <col min="1" max="1" width="4.81640625" style="8" hidden="1" customWidth="1"/>
    <col min="2" max="2" width="7.1796875" style="9" customWidth="1"/>
    <col min="3" max="3" width="11.54296875" style="10" customWidth="1"/>
    <col min="4" max="4" width="23.7265625" style="11" customWidth="1"/>
    <col min="5" max="5" width="9.1796875" style="10"/>
    <col min="6" max="6" width="59.26953125" style="11" customWidth="1"/>
    <col min="7" max="7" width="11.7265625" style="67" customWidth="1"/>
    <col min="8" max="8" width="7.7265625" style="68" customWidth="1"/>
    <col min="9" max="9" width="11.7265625" style="68" customWidth="1"/>
    <col min="10" max="10" width="7.54296875" style="68" customWidth="1"/>
    <col min="11" max="11" width="13.1796875" style="11" hidden="1" customWidth="1"/>
    <col min="12" max="12" width="9.1796875" style="60"/>
    <col min="13" max="13" width="5.7265625" style="61" customWidth="1"/>
    <col min="14" max="14" width="17.54296875" style="62" customWidth="1"/>
    <col min="15" max="15" width="33.26953125" style="11" customWidth="1"/>
    <col min="16" max="16384" width="9.1796875" style="11"/>
  </cols>
  <sheetData>
    <row r="1" spans="1:14" s="1" customFormat="1" ht="31.5" customHeight="1" thickBot="1" x14ac:dyDescent="0.4">
      <c r="A1" s="7"/>
      <c r="B1" s="98" t="s">
        <v>0</v>
      </c>
      <c r="C1" s="99" t="s">
        <v>454</v>
      </c>
      <c r="D1" s="100" t="s">
        <v>1</v>
      </c>
      <c r="E1" s="101" t="s">
        <v>439</v>
      </c>
      <c r="F1" s="102" t="s">
        <v>453</v>
      </c>
      <c r="G1" s="93" t="s">
        <v>461</v>
      </c>
      <c r="H1" s="94" t="s">
        <v>781</v>
      </c>
      <c r="I1" s="95" t="s">
        <v>775</v>
      </c>
      <c r="J1" s="96" t="s">
        <v>782</v>
      </c>
      <c r="K1" s="97" t="s">
        <v>2</v>
      </c>
      <c r="L1" s="119" t="s">
        <v>438</v>
      </c>
      <c r="M1" s="120" t="s">
        <v>419</v>
      </c>
      <c r="N1" s="121" t="s">
        <v>418</v>
      </c>
    </row>
    <row r="2" spans="1:14" s="19" customFormat="1" x14ac:dyDescent="0.35">
      <c r="A2" s="8">
        <v>1</v>
      </c>
      <c r="B2" s="12">
        <v>1</v>
      </c>
      <c r="C2" s="13" t="s">
        <v>3</v>
      </c>
      <c r="D2" s="14" t="s">
        <v>4</v>
      </c>
      <c r="E2" s="15" t="s">
        <v>313</v>
      </c>
      <c r="F2" s="75" t="s">
        <v>785</v>
      </c>
      <c r="G2" s="66" t="s">
        <v>462</v>
      </c>
      <c r="H2" s="66">
        <v>0</v>
      </c>
      <c r="I2" s="66" t="s">
        <v>463</v>
      </c>
      <c r="J2" s="66">
        <v>3.6</v>
      </c>
      <c r="K2" s="80" t="s">
        <v>5</v>
      </c>
      <c r="L2" s="16"/>
      <c r="M2" s="17"/>
      <c r="N2" s="18"/>
    </row>
    <row r="3" spans="1:14" x14ac:dyDescent="0.35">
      <c r="A3" s="8">
        <f t="shared" ref="A3:A66" si="0">A2+1</f>
        <v>2</v>
      </c>
      <c r="B3" s="20">
        <v>1</v>
      </c>
      <c r="C3" s="21" t="s">
        <v>3</v>
      </c>
      <c r="D3" s="22" t="s">
        <v>6</v>
      </c>
      <c r="E3" s="23">
        <v>7</v>
      </c>
      <c r="F3" s="76" t="s">
        <v>786</v>
      </c>
      <c r="G3" s="67" t="s">
        <v>24</v>
      </c>
      <c r="H3" s="68" t="s">
        <v>465</v>
      </c>
      <c r="I3" s="68" t="s">
        <v>466</v>
      </c>
      <c r="J3" s="105">
        <v>21.1</v>
      </c>
      <c r="K3" s="81" t="s">
        <v>7</v>
      </c>
      <c r="L3" s="24"/>
      <c r="M3" s="25"/>
      <c r="N3" s="26"/>
    </row>
    <row r="4" spans="1:14" x14ac:dyDescent="0.35">
      <c r="A4" s="8">
        <f t="shared" si="0"/>
        <v>3</v>
      </c>
      <c r="B4" s="20">
        <v>1</v>
      </c>
      <c r="C4" s="21" t="s">
        <v>3</v>
      </c>
      <c r="D4" s="22" t="s">
        <v>8</v>
      </c>
      <c r="E4" s="23">
        <v>5</v>
      </c>
      <c r="F4" s="76" t="s">
        <v>787</v>
      </c>
      <c r="G4" s="67" t="s">
        <v>531</v>
      </c>
      <c r="H4" s="68" t="s">
        <v>780</v>
      </c>
      <c r="I4" s="68" t="s">
        <v>234</v>
      </c>
      <c r="J4" s="105">
        <v>19.3</v>
      </c>
      <c r="K4" s="81" t="s">
        <v>9</v>
      </c>
      <c r="L4" s="24"/>
      <c r="M4" s="25"/>
      <c r="N4" s="26"/>
    </row>
    <row r="5" spans="1:14" x14ac:dyDescent="0.35">
      <c r="A5" s="8">
        <f t="shared" si="0"/>
        <v>4</v>
      </c>
      <c r="B5" s="20">
        <v>1</v>
      </c>
      <c r="C5" s="21" t="s">
        <v>3</v>
      </c>
      <c r="D5" s="22" t="s">
        <v>10</v>
      </c>
      <c r="E5" s="23">
        <v>5</v>
      </c>
      <c r="F5" s="76" t="s">
        <v>788</v>
      </c>
      <c r="G5" s="67" t="s">
        <v>459</v>
      </c>
      <c r="H5" s="68" t="s">
        <v>468</v>
      </c>
      <c r="I5" s="68" t="s">
        <v>10</v>
      </c>
      <c r="J5" s="105">
        <v>16.7</v>
      </c>
      <c r="K5" s="81" t="s">
        <v>11</v>
      </c>
      <c r="L5" s="24"/>
      <c r="M5" s="25"/>
      <c r="N5" s="26"/>
    </row>
    <row r="6" spans="1:14" s="27" customFormat="1" x14ac:dyDescent="0.35">
      <c r="A6" s="8">
        <f t="shared" si="0"/>
        <v>5</v>
      </c>
      <c r="B6" s="20">
        <v>1</v>
      </c>
      <c r="C6" s="21" t="s">
        <v>3</v>
      </c>
      <c r="D6" s="22" t="s">
        <v>312</v>
      </c>
      <c r="E6" s="23" t="s">
        <v>314</v>
      </c>
      <c r="F6" s="76" t="s">
        <v>789</v>
      </c>
      <c r="G6" s="67" t="s">
        <v>459</v>
      </c>
      <c r="H6" s="68" t="s">
        <v>469</v>
      </c>
      <c r="I6" s="68" t="s">
        <v>13</v>
      </c>
      <c r="J6" s="105">
        <v>1.9</v>
      </c>
      <c r="K6" s="81" t="s">
        <v>12</v>
      </c>
      <c r="L6" s="24"/>
      <c r="M6" s="25"/>
      <c r="N6" s="26"/>
    </row>
    <row r="7" spans="1:14" x14ac:dyDescent="0.35">
      <c r="A7" s="8">
        <f t="shared" si="0"/>
        <v>6</v>
      </c>
      <c r="B7" s="20">
        <v>1</v>
      </c>
      <c r="C7" s="21" t="s">
        <v>3</v>
      </c>
      <c r="D7" s="22" t="s">
        <v>13</v>
      </c>
      <c r="E7" s="23">
        <v>4</v>
      </c>
      <c r="F7" s="76" t="s">
        <v>790</v>
      </c>
      <c r="G7" s="67" t="s">
        <v>471</v>
      </c>
      <c r="H7" s="68" t="s">
        <v>470</v>
      </c>
      <c r="I7" s="68" t="s">
        <v>471</v>
      </c>
      <c r="J7" s="105">
        <v>7.1</v>
      </c>
      <c r="K7" s="81" t="s">
        <v>14</v>
      </c>
      <c r="L7" s="24"/>
      <c r="M7" s="25"/>
      <c r="N7" s="26"/>
    </row>
    <row r="8" spans="1:14" x14ac:dyDescent="0.35">
      <c r="A8" s="8">
        <f t="shared" si="0"/>
        <v>7</v>
      </c>
      <c r="B8" s="20">
        <v>1</v>
      </c>
      <c r="C8" s="21" t="s">
        <v>3</v>
      </c>
      <c r="D8" s="22" t="s">
        <v>15</v>
      </c>
      <c r="E8" s="23" t="s">
        <v>315</v>
      </c>
      <c r="F8" s="76" t="s">
        <v>791</v>
      </c>
      <c r="G8" s="67" t="s">
        <v>109</v>
      </c>
      <c r="H8" s="68" t="s">
        <v>467</v>
      </c>
      <c r="I8" s="68" t="s">
        <v>532</v>
      </c>
      <c r="J8" s="105">
        <v>105.6</v>
      </c>
      <c r="K8" s="81" t="s">
        <v>16</v>
      </c>
      <c r="L8" s="24"/>
      <c r="M8" s="25"/>
      <c r="N8" s="26"/>
    </row>
    <row r="9" spans="1:14" s="33" customFormat="1" x14ac:dyDescent="0.35">
      <c r="A9" s="8">
        <f t="shared" si="0"/>
        <v>8</v>
      </c>
      <c r="B9" s="28">
        <v>1</v>
      </c>
      <c r="C9" s="29" t="s">
        <v>17</v>
      </c>
      <c r="D9" s="30" t="s">
        <v>345</v>
      </c>
      <c r="E9" s="31">
        <v>5</v>
      </c>
      <c r="F9" s="77" t="s">
        <v>792</v>
      </c>
      <c r="G9" s="69" t="s">
        <v>464</v>
      </c>
      <c r="H9" s="69">
        <v>0</v>
      </c>
      <c r="I9" s="69" t="s">
        <v>464</v>
      </c>
      <c r="J9" s="103">
        <v>18.600000000000001</v>
      </c>
      <c r="K9" s="82" t="s">
        <v>414</v>
      </c>
      <c r="L9" s="29">
        <v>18.600000000000001</v>
      </c>
      <c r="M9" s="29">
        <v>30</v>
      </c>
      <c r="N9" s="32">
        <v>26281</v>
      </c>
    </row>
    <row r="10" spans="1:14" s="33" customFormat="1" x14ac:dyDescent="0.35">
      <c r="A10" s="8">
        <f t="shared" si="0"/>
        <v>9</v>
      </c>
      <c r="B10" s="28">
        <v>1</v>
      </c>
      <c r="C10" s="29" t="s">
        <v>17</v>
      </c>
      <c r="D10" s="30" t="s">
        <v>347</v>
      </c>
      <c r="E10" s="31">
        <v>5</v>
      </c>
      <c r="F10" s="77" t="s">
        <v>346</v>
      </c>
      <c r="G10" s="69" t="s">
        <v>347</v>
      </c>
      <c r="H10" s="69" t="s">
        <v>473</v>
      </c>
      <c r="I10" s="69" t="s">
        <v>474</v>
      </c>
      <c r="J10" s="103">
        <v>74.3</v>
      </c>
      <c r="K10" s="82" t="s">
        <v>420</v>
      </c>
      <c r="L10" s="29">
        <v>56.6</v>
      </c>
      <c r="M10" s="29">
        <v>54</v>
      </c>
      <c r="N10" s="32">
        <v>36385</v>
      </c>
    </row>
    <row r="11" spans="1:14" s="33" customFormat="1" x14ac:dyDescent="0.35">
      <c r="A11" s="8">
        <f t="shared" si="0"/>
        <v>10</v>
      </c>
      <c r="B11" s="28">
        <v>1</v>
      </c>
      <c r="C11" s="29" t="s">
        <v>17</v>
      </c>
      <c r="D11" s="30" t="s">
        <v>343</v>
      </c>
      <c r="E11" s="29">
        <v>5</v>
      </c>
      <c r="F11" s="77" t="s">
        <v>344</v>
      </c>
      <c r="G11" s="69" t="s">
        <v>343</v>
      </c>
      <c r="H11" s="69" t="s">
        <v>467</v>
      </c>
      <c r="I11" s="69" t="s">
        <v>343</v>
      </c>
      <c r="J11" s="103">
        <v>72.3</v>
      </c>
      <c r="K11" s="82" t="s">
        <v>19</v>
      </c>
      <c r="L11" s="29">
        <v>72.3</v>
      </c>
      <c r="M11" s="29">
        <v>1</v>
      </c>
      <c r="N11" s="32">
        <v>23900</v>
      </c>
    </row>
    <row r="12" spans="1:14" s="33" customFormat="1" x14ac:dyDescent="0.35">
      <c r="A12" s="8">
        <f t="shared" si="0"/>
        <v>11</v>
      </c>
      <c r="B12" s="28">
        <v>1</v>
      </c>
      <c r="C12" s="29" t="s">
        <v>17</v>
      </c>
      <c r="D12" s="30" t="s">
        <v>343</v>
      </c>
      <c r="E12" s="31">
        <v>5</v>
      </c>
      <c r="F12" s="77" t="s">
        <v>793</v>
      </c>
      <c r="G12" s="69" t="s">
        <v>476</v>
      </c>
      <c r="H12" s="69" t="s">
        <v>475</v>
      </c>
      <c r="I12" s="69" t="s">
        <v>343</v>
      </c>
      <c r="J12" s="103">
        <v>78.099999999999994</v>
      </c>
      <c r="K12" s="82" t="s">
        <v>415</v>
      </c>
      <c r="L12" s="29">
        <v>5.8</v>
      </c>
      <c r="M12" s="29">
        <v>14</v>
      </c>
      <c r="N12" s="32">
        <v>25709</v>
      </c>
    </row>
    <row r="13" spans="1:14" s="33" customFormat="1" x14ac:dyDescent="0.35">
      <c r="A13" s="8">
        <f t="shared" si="0"/>
        <v>12</v>
      </c>
      <c r="B13" s="28">
        <v>1</v>
      </c>
      <c r="C13" s="29" t="s">
        <v>17</v>
      </c>
      <c r="D13" s="30" t="s">
        <v>349</v>
      </c>
      <c r="E13" s="31">
        <v>4</v>
      </c>
      <c r="F13" s="77" t="s">
        <v>348</v>
      </c>
      <c r="G13" s="69" t="s">
        <v>349</v>
      </c>
      <c r="H13" s="69" t="s">
        <v>467</v>
      </c>
      <c r="I13" s="69" t="s">
        <v>480</v>
      </c>
      <c r="J13" s="103">
        <v>26.2</v>
      </c>
      <c r="K13" s="82" t="s">
        <v>21</v>
      </c>
      <c r="L13" s="29">
        <v>26.2</v>
      </c>
      <c r="M13" s="29">
        <v>39</v>
      </c>
      <c r="N13" s="32">
        <v>27936</v>
      </c>
    </row>
    <row r="14" spans="1:14" x14ac:dyDescent="0.35">
      <c r="A14" s="8">
        <f t="shared" si="0"/>
        <v>13</v>
      </c>
      <c r="B14" s="20">
        <v>2</v>
      </c>
      <c r="C14" s="21" t="s">
        <v>3</v>
      </c>
      <c r="D14" s="22" t="s">
        <v>22</v>
      </c>
      <c r="E14" s="23" t="s">
        <v>316</v>
      </c>
      <c r="F14" s="76" t="s">
        <v>794</v>
      </c>
      <c r="G14" s="67" t="s">
        <v>24</v>
      </c>
      <c r="H14" s="68" t="s">
        <v>481</v>
      </c>
      <c r="I14" s="68" t="s">
        <v>482</v>
      </c>
      <c r="J14" s="105">
        <v>6.36</v>
      </c>
      <c r="K14" s="81" t="s">
        <v>23</v>
      </c>
      <c r="L14" s="24"/>
      <c r="M14" s="25"/>
      <c r="N14" s="26"/>
    </row>
    <row r="15" spans="1:14" s="33" customFormat="1" x14ac:dyDescent="0.35">
      <c r="A15" s="8">
        <f t="shared" si="0"/>
        <v>14</v>
      </c>
      <c r="B15" s="28">
        <v>2</v>
      </c>
      <c r="C15" s="29" t="s">
        <v>17</v>
      </c>
      <c r="D15" s="30" t="s">
        <v>350</v>
      </c>
      <c r="E15" s="31">
        <v>7</v>
      </c>
      <c r="F15" s="77" t="s">
        <v>795</v>
      </c>
      <c r="G15" s="69" t="s">
        <v>484</v>
      </c>
      <c r="H15" s="69" t="s">
        <v>483</v>
      </c>
      <c r="I15" s="69" t="s">
        <v>484</v>
      </c>
      <c r="J15" s="103">
        <v>82.3</v>
      </c>
      <c r="K15" s="82" t="s">
        <v>416</v>
      </c>
      <c r="L15" s="29">
        <v>55.1</v>
      </c>
      <c r="M15" s="29">
        <v>22</v>
      </c>
      <c r="N15" s="32">
        <v>26004</v>
      </c>
    </row>
    <row r="16" spans="1:14" x14ac:dyDescent="0.35">
      <c r="A16" s="8">
        <f t="shared" si="0"/>
        <v>15</v>
      </c>
      <c r="B16" s="20">
        <v>3</v>
      </c>
      <c r="C16" s="21" t="s">
        <v>3</v>
      </c>
      <c r="D16" s="22" t="s">
        <v>25</v>
      </c>
      <c r="E16" s="23">
        <v>2</v>
      </c>
      <c r="F16" s="76" t="s">
        <v>796</v>
      </c>
      <c r="G16" s="67" t="s">
        <v>25</v>
      </c>
      <c r="H16" s="68" t="s">
        <v>485</v>
      </c>
      <c r="I16" s="68" t="s">
        <v>460</v>
      </c>
      <c r="J16" s="68" t="s">
        <v>477</v>
      </c>
      <c r="K16" s="81" t="s">
        <v>26</v>
      </c>
      <c r="L16" s="24"/>
      <c r="M16" s="25"/>
      <c r="N16" s="26"/>
    </row>
    <row r="17" spans="1:14" x14ac:dyDescent="0.35">
      <c r="A17" s="8">
        <f t="shared" si="0"/>
        <v>16</v>
      </c>
      <c r="B17" s="20">
        <v>3</v>
      </c>
      <c r="C17" s="21" t="s">
        <v>3</v>
      </c>
      <c r="D17" s="22" t="s">
        <v>27</v>
      </c>
      <c r="E17" s="23">
        <v>2</v>
      </c>
      <c r="F17" s="76" t="s">
        <v>797</v>
      </c>
      <c r="G17" s="67" t="s">
        <v>25</v>
      </c>
      <c r="H17" s="68" t="s">
        <v>486</v>
      </c>
      <c r="I17" s="68" t="s">
        <v>487</v>
      </c>
      <c r="J17" s="68" t="s">
        <v>478</v>
      </c>
      <c r="K17" s="81" t="s">
        <v>28</v>
      </c>
      <c r="L17" s="24"/>
      <c r="M17" s="25"/>
      <c r="N17" s="26"/>
    </row>
    <row r="18" spans="1:14" x14ac:dyDescent="0.35">
      <c r="A18" s="8">
        <f t="shared" si="0"/>
        <v>17</v>
      </c>
      <c r="B18" s="20">
        <v>4</v>
      </c>
      <c r="C18" s="21" t="s">
        <v>3</v>
      </c>
      <c r="D18" s="22" t="s">
        <v>29</v>
      </c>
      <c r="E18" s="23">
        <v>4</v>
      </c>
      <c r="F18" s="76" t="s">
        <v>798</v>
      </c>
      <c r="G18" s="67" t="s">
        <v>29</v>
      </c>
      <c r="H18" s="68" t="s">
        <v>488</v>
      </c>
      <c r="I18" s="68" t="s">
        <v>489</v>
      </c>
      <c r="J18" s="105">
        <v>40.5</v>
      </c>
      <c r="K18" s="81" t="s">
        <v>30</v>
      </c>
      <c r="L18" s="24"/>
      <c r="M18" s="25"/>
      <c r="N18" s="26"/>
    </row>
    <row r="19" spans="1:14" x14ac:dyDescent="0.35">
      <c r="A19" s="8">
        <f t="shared" si="0"/>
        <v>18</v>
      </c>
      <c r="B19" s="20">
        <v>4</v>
      </c>
      <c r="C19" s="21" t="s">
        <v>3</v>
      </c>
      <c r="D19" s="22" t="s">
        <v>31</v>
      </c>
      <c r="E19" s="23">
        <v>10</v>
      </c>
      <c r="F19" s="76" t="s">
        <v>799</v>
      </c>
      <c r="G19" s="67" t="s">
        <v>491</v>
      </c>
      <c r="H19" s="68" t="s">
        <v>490</v>
      </c>
      <c r="I19" s="68" t="s">
        <v>492</v>
      </c>
      <c r="J19" s="105">
        <v>31.7</v>
      </c>
      <c r="K19" s="81" t="s">
        <v>32</v>
      </c>
      <c r="L19" s="24"/>
      <c r="M19" s="25"/>
      <c r="N19" s="26"/>
    </row>
    <row r="20" spans="1:14" s="35" customFormat="1" x14ac:dyDescent="0.35">
      <c r="A20" s="8">
        <f t="shared" si="0"/>
        <v>19</v>
      </c>
      <c r="B20" s="28">
        <v>4</v>
      </c>
      <c r="C20" s="29" t="s">
        <v>17</v>
      </c>
      <c r="D20" s="30" t="s">
        <v>353</v>
      </c>
      <c r="E20" s="31">
        <v>10</v>
      </c>
      <c r="F20" s="77" t="s">
        <v>352</v>
      </c>
      <c r="G20" s="69" t="s">
        <v>496</v>
      </c>
      <c r="H20" s="69" t="s">
        <v>495</v>
      </c>
      <c r="I20" s="69" t="s">
        <v>496</v>
      </c>
      <c r="J20" s="103">
        <v>65.900000000000006</v>
      </c>
      <c r="K20" s="82" t="s">
        <v>430</v>
      </c>
      <c r="L20" s="29">
        <f>65.9-41.6</f>
        <v>24.300000000000004</v>
      </c>
      <c r="M20" s="29">
        <v>26</v>
      </c>
      <c r="N20" s="34">
        <v>26246</v>
      </c>
    </row>
    <row r="21" spans="1:14" s="35" customFormat="1" x14ac:dyDescent="0.35">
      <c r="A21" s="8">
        <f t="shared" si="0"/>
        <v>20</v>
      </c>
      <c r="B21" s="28">
        <v>4</v>
      </c>
      <c r="C21" s="29" t="s">
        <v>17</v>
      </c>
      <c r="D21" s="30" t="s">
        <v>351</v>
      </c>
      <c r="E21" s="31">
        <v>10</v>
      </c>
      <c r="F21" s="77" t="s">
        <v>800</v>
      </c>
      <c r="G21" s="69" t="s">
        <v>351</v>
      </c>
      <c r="H21" s="69" t="s">
        <v>467</v>
      </c>
      <c r="I21" s="69" t="s">
        <v>497</v>
      </c>
      <c r="J21" s="103">
        <v>31.7</v>
      </c>
      <c r="K21" s="82" t="s">
        <v>417</v>
      </c>
      <c r="L21" s="29">
        <v>31.7</v>
      </c>
      <c r="M21" s="29">
        <v>18</v>
      </c>
      <c r="N21" s="34">
        <v>25825</v>
      </c>
    </row>
    <row r="22" spans="1:14" x14ac:dyDescent="0.35">
      <c r="A22" s="8">
        <f t="shared" si="0"/>
        <v>21</v>
      </c>
      <c r="B22" s="20">
        <v>5</v>
      </c>
      <c r="C22" s="21" t="s">
        <v>3</v>
      </c>
      <c r="D22" s="22" t="s">
        <v>33</v>
      </c>
      <c r="E22" s="23">
        <v>11</v>
      </c>
      <c r="F22" s="76" t="s">
        <v>801</v>
      </c>
      <c r="G22" s="67" t="s">
        <v>499</v>
      </c>
      <c r="H22" s="68" t="s">
        <v>498</v>
      </c>
      <c r="I22" s="68" t="s">
        <v>33</v>
      </c>
      <c r="J22" s="105">
        <v>4.5999999999999996</v>
      </c>
      <c r="K22" s="81" t="s">
        <v>34</v>
      </c>
      <c r="L22" s="24"/>
      <c r="M22" s="25"/>
      <c r="N22" s="26"/>
    </row>
    <row r="23" spans="1:14" x14ac:dyDescent="0.35">
      <c r="A23" s="8">
        <f t="shared" si="0"/>
        <v>22</v>
      </c>
      <c r="B23" s="20">
        <v>5</v>
      </c>
      <c r="C23" s="21" t="s">
        <v>3</v>
      </c>
      <c r="D23" s="22" t="s">
        <v>35</v>
      </c>
      <c r="E23" s="23" t="s">
        <v>317</v>
      </c>
      <c r="F23" s="76" t="s">
        <v>802</v>
      </c>
      <c r="G23" s="67" t="s">
        <v>153</v>
      </c>
      <c r="H23" s="68" t="s">
        <v>500</v>
      </c>
      <c r="I23" s="68" t="s">
        <v>462</v>
      </c>
      <c r="J23" s="105">
        <v>9.6</v>
      </c>
      <c r="K23" s="81" t="s">
        <v>36</v>
      </c>
      <c r="L23" s="24"/>
      <c r="M23" s="25"/>
      <c r="N23" s="26"/>
    </row>
    <row r="24" spans="1:14" x14ac:dyDescent="0.35">
      <c r="A24" s="8">
        <f t="shared" si="0"/>
        <v>23</v>
      </c>
      <c r="B24" s="20">
        <v>5</v>
      </c>
      <c r="C24" s="21" t="s">
        <v>3</v>
      </c>
      <c r="D24" s="22" t="s">
        <v>24</v>
      </c>
      <c r="E24" s="23">
        <v>7</v>
      </c>
      <c r="F24" s="76" t="s">
        <v>803</v>
      </c>
      <c r="G24" s="67" t="s">
        <v>24</v>
      </c>
      <c r="H24" s="68" t="s">
        <v>501</v>
      </c>
      <c r="I24" s="68" t="s">
        <v>502</v>
      </c>
      <c r="J24" s="68" t="s">
        <v>479</v>
      </c>
      <c r="K24" s="81" t="s">
        <v>37</v>
      </c>
      <c r="L24" s="24"/>
      <c r="M24" s="25"/>
      <c r="N24" s="26"/>
    </row>
    <row r="25" spans="1:14" x14ac:dyDescent="0.35">
      <c r="A25" s="8">
        <f t="shared" si="0"/>
        <v>24</v>
      </c>
      <c r="B25" s="20">
        <v>5</v>
      </c>
      <c r="C25" s="21" t="s">
        <v>3</v>
      </c>
      <c r="D25" s="22" t="s">
        <v>38</v>
      </c>
      <c r="E25" s="23">
        <v>10</v>
      </c>
      <c r="F25" s="76" t="s">
        <v>804</v>
      </c>
      <c r="G25" s="67" t="s">
        <v>458</v>
      </c>
      <c r="H25" s="68" t="s">
        <v>505</v>
      </c>
      <c r="I25" s="68" t="s">
        <v>506</v>
      </c>
      <c r="J25" s="105">
        <v>0.7</v>
      </c>
      <c r="K25" s="81" t="s">
        <v>39</v>
      </c>
      <c r="L25" s="24"/>
      <c r="M25" s="25"/>
      <c r="N25" s="26"/>
    </row>
    <row r="26" spans="1:14" x14ac:dyDescent="0.35">
      <c r="A26" s="8">
        <f t="shared" si="0"/>
        <v>25</v>
      </c>
      <c r="B26" s="20">
        <v>5</v>
      </c>
      <c r="C26" s="21" t="s">
        <v>3</v>
      </c>
      <c r="D26" s="22" t="s">
        <v>40</v>
      </c>
      <c r="E26" s="23">
        <v>2</v>
      </c>
      <c r="F26" s="76" t="s">
        <v>805</v>
      </c>
      <c r="G26" s="67" t="s">
        <v>40</v>
      </c>
      <c r="H26" s="68" t="s">
        <v>507</v>
      </c>
      <c r="I26" s="68" t="s">
        <v>508</v>
      </c>
      <c r="J26" s="68" t="s">
        <v>494</v>
      </c>
      <c r="K26" s="81" t="s">
        <v>41</v>
      </c>
      <c r="L26" s="24"/>
      <c r="M26" s="25"/>
      <c r="N26" s="26"/>
    </row>
    <row r="27" spans="1:14" x14ac:dyDescent="0.35">
      <c r="A27" s="8">
        <f t="shared" si="0"/>
        <v>26</v>
      </c>
      <c r="B27" s="20">
        <v>5</v>
      </c>
      <c r="C27" s="21" t="s">
        <v>3</v>
      </c>
      <c r="D27" s="22" t="s">
        <v>42</v>
      </c>
      <c r="E27" s="23">
        <v>2</v>
      </c>
      <c r="F27" s="76" t="s">
        <v>806</v>
      </c>
      <c r="G27" s="67" t="s">
        <v>42</v>
      </c>
      <c r="H27" s="68" t="s">
        <v>509</v>
      </c>
      <c r="I27" s="68" t="s">
        <v>42</v>
      </c>
      <c r="J27" s="68" t="s">
        <v>503</v>
      </c>
      <c r="K27" s="81" t="s">
        <v>43</v>
      </c>
      <c r="L27" s="24"/>
      <c r="M27" s="25"/>
      <c r="N27" s="26"/>
    </row>
    <row r="28" spans="1:14" x14ac:dyDescent="0.35">
      <c r="A28" s="8">
        <f t="shared" si="0"/>
        <v>27</v>
      </c>
      <c r="B28" s="20">
        <v>5</v>
      </c>
      <c r="C28" s="21" t="s">
        <v>3</v>
      </c>
      <c r="D28" s="22" t="s">
        <v>42</v>
      </c>
      <c r="E28" s="23">
        <v>2</v>
      </c>
      <c r="F28" s="76" t="s">
        <v>807</v>
      </c>
      <c r="G28" s="67" t="s">
        <v>42</v>
      </c>
      <c r="H28" s="68" t="s">
        <v>513</v>
      </c>
      <c r="I28" s="68" t="s">
        <v>42</v>
      </c>
      <c r="J28" s="68" t="s">
        <v>504</v>
      </c>
      <c r="K28" s="81" t="s">
        <v>44</v>
      </c>
      <c r="L28" s="24"/>
      <c r="M28" s="25"/>
      <c r="N28" s="26"/>
    </row>
    <row r="29" spans="1:14" s="63" customFormat="1" x14ac:dyDescent="0.35">
      <c r="A29" s="8">
        <f t="shared" si="0"/>
        <v>28</v>
      </c>
      <c r="B29" s="28">
        <v>5</v>
      </c>
      <c r="C29" s="29" t="s">
        <v>17</v>
      </c>
      <c r="D29" s="30" t="s">
        <v>356</v>
      </c>
      <c r="E29" s="29">
        <v>10</v>
      </c>
      <c r="F29" s="77" t="s">
        <v>808</v>
      </c>
      <c r="G29" s="69" t="s">
        <v>356</v>
      </c>
      <c r="H29" s="69" t="s">
        <v>505</v>
      </c>
      <c r="I29" s="69" t="s">
        <v>356</v>
      </c>
      <c r="J29" s="103">
        <v>32.5</v>
      </c>
      <c r="K29" s="82" t="s">
        <v>45</v>
      </c>
      <c r="L29" s="29">
        <v>14.9</v>
      </c>
      <c r="M29" s="29">
        <v>8</v>
      </c>
      <c r="N29" s="32">
        <v>25136</v>
      </c>
    </row>
    <row r="30" spans="1:14" s="63" customFormat="1" x14ac:dyDescent="0.35">
      <c r="A30" s="8">
        <f t="shared" si="0"/>
        <v>29</v>
      </c>
      <c r="B30" s="28">
        <v>5</v>
      </c>
      <c r="C30" s="29" t="s">
        <v>17</v>
      </c>
      <c r="D30" s="30" t="s">
        <v>355</v>
      </c>
      <c r="E30" s="31">
        <v>10</v>
      </c>
      <c r="F30" s="77" t="s">
        <v>354</v>
      </c>
      <c r="G30" s="69" t="s">
        <v>355</v>
      </c>
      <c r="H30" s="69">
        <v>0</v>
      </c>
      <c r="I30" s="69" t="s">
        <v>355</v>
      </c>
      <c r="J30" s="70">
        <v>28.1</v>
      </c>
      <c r="K30" s="82" t="s">
        <v>46</v>
      </c>
      <c r="L30" s="29">
        <v>28.1</v>
      </c>
      <c r="M30" s="29">
        <v>8</v>
      </c>
      <c r="N30" s="32">
        <v>25136</v>
      </c>
    </row>
    <row r="31" spans="1:14" s="63" customFormat="1" x14ac:dyDescent="0.35">
      <c r="A31" s="8">
        <f t="shared" si="0"/>
        <v>30</v>
      </c>
      <c r="B31" s="28">
        <v>5</v>
      </c>
      <c r="C31" s="29" t="s">
        <v>17</v>
      </c>
      <c r="D31" s="30" t="s">
        <v>358</v>
      </c>
      <c r="E31" s="31">
        <v>10</v>
      </c>
      <c r="F31" s="77" t="s">
        <v>357</v>
      </c>
      <c r="G31" s="69" t="s">
        <v>358</v>
      </c>
      <c r="H31" s="69" t="s">
        <v>498</v>
      </c>
      <c r="I31" s="69" t="s">
        <v>358</v>
      </c>
      <c r="J31" s="69" t="s">
        <v>510</v>
      </c>
      <c r="K31" s="82" t="s">
        <v>47</v>
      </c>
      <c r="L31" s="29">
        <v>0.7</v>
      </c>
      <c r="M31" s="29">
        <v>37</v>
      </c>
      <c r="N31" s="32">
        <v>27187</v>
      </c>
    </row>
    <row r="32" spans="1:14" x14ac:dyDescent="0.35">
      <c r="A32" s="8">
        <f t="shared" si="0"/>
        <v>31</v>
      </c>
      <c r="B32" s="20">
        <v>8</v>
      </c>
      <c r="C32" s="21" t="s">
        <v>3</v>
      </c>
      <c r="D32" s="22" t="s">
        <v>48</v>
      </c>
      <c r="E32" s="23">
        <v>11</v>
      </c>
      <c r="F32" s="76" t="s">
        <v>809</v>
      </c>
      <c r="G32" s="67" t="s">
        <v>153</v>
      </c>
      <c r="H32" s="68" t="s">
        <v>514</v>
      </c>
      <c r="I32" s="68" t="s">
        <v>515</v>
      </c>
      <c r="J32" s="68" t="s">
        <v>511</v>
      </c>
      <c r="K32" s="81" t="s">
        <v>49</v>
      </c>
      <c r="L32" s="24"/>
      <c r="M32" s="25"/>
      <c r="N32" s="26"/>
    </row>
    <row r="33" spans="1:14" x14ac:dyDescent="0.35">
      <c r="A33" s="8">
        <f t="shared" si="0"/>
        <v>32</v>
      </c>
      <c r="B33" s="20">
        <v>9</v>
      </c>
      <c r="C33" s="21" t="s">
        <v>3</v>
      </c>
      <c r="D33" s="22" t="s">
        <v>50</v>
      </c>
      <c r="E33" s="23">
        <v>5</v>
      </c>
      <c r="F33" s="76" t="s">
        <v>810</v>
      </c>
      <c r="G33" s="67" t="s">
        <v>50</v>
      </c>
      <c r="H33" s="68" t="s">
        <v>498</v>
      </c>
      <c r="I33" s="68" t="s">
        <v>50</v>
      </c>
      <c r="J33" s="105">
        <v>13</v>
      </c>
      <c r="K33" s="81" t="s">
        <v>51</v>
      </c>
      <c r="L33" s="24"/>
      <c r="M33" s="25"/>
      <c r="N33" s="26"/>
    </row>
    <row r="34" spans="1:14" x14ac:dyDescent="0.35">
      <c r="A34" s="8">
        <f t="shared" si="0"/>
        <v>33</v>
      </c>
      <c r="B34" s="20">
        <v>9</v>
      </c>
      <c r="C34" s="21" t="s">
        <v>3</v>
      </c>
      <c r="D34" s="22" t="s">
        <v>50</v>
      </c>
      <c r="E34" s="23">
        <v>5</v>
      </c>
      <c r="F34" s="76" t="s">
        <v>811</v>
      </c>
      <c r="G34" s="67" t="s">
        <v>50</v>
      </c>
      <c r="H34" s="68" t="s">
        <v>512</v>
      </c>
      <c r="I34" s="68" t="s">
        <v>50</v>
      </c>
      <c r="J34" s="105">
        <v>20.8</v>
      </c>
      <c r="K34" s="81" t="s">
        <v>52</v>
      </c>
      <c r="L34" s="24"/>
      <c r="M34" s="25"/>
      <c r="N34" s="26"/>
    </row>
    <row r="35" spans="1:14" x14ac:dyDescent="0.35">
      <c r="A35" s="8">
        <f t="shared" si="0"/>
        <v>34</v>
      </c>
      <c r="B35" s="20">
        <v>9</v>
      </c>
      <c r="C35" s="21" t="s">
        <v>3</v>
      </c>
      <c r="D35" s="22" t="s">
        <v>50</v>
      </c>
      <c r="E35" s="23">
        <v>5</v>
      </c>
      <c r="F35" s="76" t="s">
        <v>812</v>
      </c>
      <c r="G35" s="67" t="s">
        <v>50</v>
      </c>
      <c r="H35" s="68" t="s">
        <v>516</v>
      </c>
      <c r="I35" s="68" t="s">
        <v>50</v>
      </c>
      <c r="J35" s="105">
        <v>27.1</v>
      </c>
      <c r="K35" s="81" t="s">
        <v>53</v>
      </c>
      <c r="L35" s="24"/>
      <c r="M35" s="25"/>
      <c r="N35" s="26"/>
    </row>
    <row r="36" spans="1:14" x14ac:dyDescent="0.35">
      <c r="A36" s="8">
        <f t="shared" si="0"/>
        <v>35</v>
      </c>
      <c r="B36" s="20">
        <v>9</v>
      </c>
      <c r="C36" s="21" t="s">
        <v>3</v>
      </c>
      <c r="D36" s="22" t="s">
        <v>54</v>
      </c>
      <c r="E36" s="23">
        <v>4</v>
      </c>
      <c r="F36" s="76" t="s">
        <v>813</v>
      </c>
      <c r="G36" s="67" t="s">
        <v>54</v>
      </c>
      <c r="H36" s="68" t="s">
        <v>498</v>
      </c>
      <c r="I36" s="68" t="s">
        <v>54</v>
      </c>
      <c r="J36" s="105">
        <v>11.5</v>
      </c>
      <c r="K36" s="81" t="s">
        <v>55</v>
      </c>
      <c r="L36" s="24"/>
      <c r="M36" s="25"/>
      <c r="N36" s="26"/>
    </row>
    <row r="37" spans="1:14" s="33" customFormat="1" x14ac:dyDescent="0.35">
      <c r="A37" s="8">
        <f t="shared" si="0"/>
        <v>36</v>
      </c>
      <c r="B37" s="28">
        <v>9</v>
      </c>
      <c r="C37" s="29" t="s">
        <v>17</v>
      </c>
      <c r="D37" s="30" t="s">
        <v>360</v>
      </c>
      <c r="E37" s="31">
        <v>4</v>
      </c>
      <c r="F37" s="77" t="s">
        <v>361</v>
      </c>
      <c r="G37" s="69" t="s">
        <v>360</v>
      </c>
      <c r="H37" s="69" t="s">
        <v>498</v>
      </c>
      <c r="I37" s="69" t="s">
        <v>360</v>
      </c>
      <c r="J37" s="103">
        <v>7.5</v>
      </c>
      <c r="K37" s="82" t="s">
        <v>56</v>
      </c>
      <c r="L37" s="29">
        <v>7.5</v>
      </c>
      <c r="M37" s="29">
        <v>42</v>
      </c>
      <c r="N37" s="32">
        <v>29146</v>
      </c>
    </row>
    <row r="38" spans="1:14" s="33" customFormat="1" x14ac:dyDescent="0.35">
      <c r="A38" s="8">
        <f t="shared" si="0"/>
        <v>37</v>
      </c>
      <c r="B38" s="28">
        <v>9</v>
      </c>
      <c r="C38" s="29" t="s">
        <v>17</v>
      </c>
      <c r="D38" s="30" t="s">
        <v>360</v>
      </c>
      <c r="E38" s="31">
        <v>4</v>
      </c>
      <c r="F38" s="77" t="s">
        <v>359</v>
      </c>
      <c r="G38" s="69" t="s">
        <v>360</v>
      </c>
      <c r="H38" s="69" t="s">
        <v>518</v>
      </c>
      <c r="I38" s="69" t="s">
        <v>360</v>
      </c>
      <c r="J38" s="103">
        <v>10.8</v>
      </c>
      <c r="K38" s="82" t="s">
        <v>57</v>
      </c>
      <c r="L38" s="29">
        <v>3.4</v>
      </c>
      <c r="M38" s="29">
        <v>4</v>
      </c>
      <c r="N38" s="32">
        <v>24960</v>
      </c>
    </row>
    <row r="39" spans="1:14" x14ac:dyDescent="0.35">
      <c r="A39" s="8">
        <f t="shared" si="0"/>
        <v>38</v>
      </c>
      <c r="B39" s="20">
        <v>12</v>
      </c>
      <c r="C39" s="21" t="s">
        <v>3</v>
      </c>
      <c r="D39" s="22" t="s">
        <v>58</v>
      </c>
      <c r="E39" s="23">
        <v>4</v>
      </c>
      <c r="F39" s="76" t="s">
        <v>814</v>
      </c>
      <c r="G39" s="67" t="s">
        <v>58</v>
      </c>
      <c r="H39" s="71" t="s">
        <v>527</v>
      </c>
      <c r="I39" s="68" t="s">
        <v>58</v>
      </c>
      <c r="J39" s="105">
        <v>41.4</v>
      </c>
      <c r="K39" s="81" t="s">
        <v>59</v>
      </c>
      <c r="L39" s="24"/>
      <c r="M39" s="25"/>
      <c r="N39" s="26"/>
    </row>
    <row r="40" spans="1:14" s="33" customFormat="1" x14ac:dyDescent="0.35">
      <c r="A40" s="8">
        <f t="shared" si="0"/>
        <v>39</v>
      </c>
      <c r="B40" s="28">
        <v>12</v>
      </c>
      <c r="C40" s="29" t="s">
        <v>17</v>
      </c>
      <c r="D40" s="30" t="s">
        <v>363</v>
      </c>
      <c r="E40" s="31">
        <v>4</v>
      </c>
      <c r="F40" s="77" t="s">
        <v>362</v>
      </c>
      <c r="G40" s="69" t="s">
        <v>363</v>
      </c>
      <c r="H40" s="70">
        <v>22.5</v>
      </c>
      <c r="I40" s="69" t="s">
        <v>363</v>
      </c>
      <c r="J40" s="70">
        <v>34</v>
      </c>
      <c r="K40" s="82" t="s">
        <v>60</v>
      </c>
      <c r="L40" s="29">
        <v>11.5</v>
      </c>
      <c r="M40" s="29">
        <v>38</v>
      </c>
      <c r="N40" s="32">
        <v>27380</v>
      </c>
    </row>
    <row r="41" spans="1:14" x14ac:dyDescent="0.35">
      <c r="A41" s="8">
        <f t="shared" si="0"/>
        <v>40</v>
      </c>
      <c r="B41" s="20">
        <v>13</v>
      </c>
      <c r="C41" s="21" t="s">
        <v>3</v>
      </c>
      <c r="D41" s="22" t="s">
        <v>300</v>
      </c>
      <c r="E41" s="23" t="s">
        <v>338</v>
      </c>
      <c r="F41" s="76" t="s">
        <v>340</v>
      </c>
      <c r="G41" s="67" t="s">
        <v>300</v>
      </c>
      <c r="H41" s="86">
        <v>9.6199999999999992</v>
      </c>
      <c r="I41" s="68" t="s">
        <v>300</v>
      </c>
      <c r="J41" s="105">
        <v>4.26</v>
      </c>
      <c r="K41" s="83" t="s">
        <v>339</v>
      </c>
      <c r="L41" s="24"/>
      <c r="M41" s="25"/>
      <c r="N41" s="26"/>
    </row>
    <row r="42" spans="1:14" x14ac:dyDescent="0.35">
      <c r="A42" s="8">
        <f t="shared" si="0"/>
        <v>41</v>
      </c>
      <c r="B42" s="20">
        <v>14</v>
      </c>
      <c r="C42" s="21" t="s">
        <v>3</v>
      </c>
      <c r="D42" s="22" t="s">
        <v>61</v>
      </c>
      <c r="E42" s="23">
        <v>6</v>
      </c>
      <c r="F42" s="76" t="s">
        <v>815</v>
      </c>
      <c r="G42" s="67" t="s">
        <v>61</v>
      </c>
      <c r="H42" s="65">
        <v>16</v>
      </c>
      <c r="I42" s="68" t="s">
        <v>61</v>
      </c>
      <c r="J42" s="105">
        <v>64.5</v>
      </c>
      <c r="K42" s="81" t="s">
        <v>62</v>
      </c>
      <c r="L42" s="24"/>
      <c r="M42" s="25"/>
      <c r="N42" s="26"/>
    </row>
    <row r="43" spans="1:14" x14ac:dyDescent="0.35">
      <c r="A43" s="8">
        <f t="shared" si="0"/>
        <v>42</v>
      </c>
      <c r="B43" s="20">
        <v>15</v>
      </c>
      <c r="C43" s="21" t="s">
        <v>3</v>
      </c>
      <c r="D43" s="22" t="s">
        <v>63</v>
      </c>
      <c r="E43" s="23" t="s">
        <v>318</v>
      </c>
      <c r="F43" s="76" t="s">
        <v>816</v>
      </c>
      <c r="G43" s="67" t="s">
        <v>153</v>
      </c>
      <c r="H43" s="65" t="s">
        <v>528</v>
      </c>
      <c r="I43" s="68" t="s">
        <v>202</v>
      </c>
      <c r="J43" s="105">
        <v>41.5</v>
      </c>
      <c r="K43" s="81" t="s">
        <v>64</v>
      </c>
      <c r="L43" s="24"/>
      <c r="M43" s="25"/>
      <c r="N43" s="26"/>
    </row>
    <row r="44" spans="1:14" x14ac:dyDescent="0.35">
      <c r="A44" s="8">
        <f t="shared" si="0"/>
        <v>43</v>
      </c>
      <c r="B44" s="20">
        <v>15</v>
      </c>
      <c r="C44" s="21" t="s">
        <v>3</v>
      </c>
      <c r="D44" s="22" t="s">
        <v>65</v>
      </c>
      <c r="E44" s="23">
        <v>8</v>
      </c>
      <c r="F44" s="76" t="s">
        <v>817</v>
      </c>
      <c r="G44" s="67" t="s">
        <v>65</v>
      </c>
      <c r="H44" s="65">
        <v>76.900000000000006</v>
      </c>
      <c r="I44" s="68" t="s">
        <v>65</v>
      </c>
      <c r="J44" s="68" t="s">
        <v>520</v>
      </c>
      <c r="K44" s="81" t="s">
        <v>66</v>
      </c>
      <c r="L44" s="24"/>
      <c r="M44" s="25"/>
      <c r="N44" s="26"/>
    </row>
    <row r="45" spans="1:14" x14ac:dyDescent="0.35">
      <c r="A45" s="8">
        <f t="shared" si="0"/>
        <v>44</v>
      </c>
      <c r="B45" s="20">
        <v>16</v>
      </c>
      <c r="C45" s="21" t="s">
        <v>3</v>
      </c>
      <c r="D45" s="22" t="s">
        <v>67</v>
      </c>
      <c r="E45" s="23">
        <v>3</v>
      </c>
      <c r="F45" s="76" t="s">
        <v>818</v>
      </c>
      <c r="G45" s="67" t="s">
        <v>533</v>
      </c>
      <c r="H45" s="68" t="s">
        <v>498</v>
      </c>
      <c r="I45" s="68" t="s">
        <v>778</v>
      </c>
      <c r="J45" s="105">
        <v>25.3</v>
      </c>
      <c r="K45" s="81" t="s">
        <v>68</v>
      </c>
      <c r="L45" s="24"/>
      <c r="M45" s="25"/>
      <c r="N45" s="26"/>
    </row>
    <row r="46" spans="1:14" x14ac:dyDescent="0.35">
      <c r="A46" s="8">
        <f t="shared" si="0"/>
        <v>45</v>
      </c>
      <c r="B46" s="20">
        <v>17</v>
      </c>
      <c r="C46" s="21" t="s">
        <v>3</v>
      </c>
      <c r="D46" s="22" t="s">
        <v>69</v>
      </c>
      <c r="E46" s="23" t="s">
        <v>314</v>
      </c>
      <c r="F46" s="76" t="s">
        <v>819</v>
      </c>
      <c r="G46" s="67" t="s">
        <v>50</v>
      </c>
      <c r="H46" s="68" t="s">
        <v>498</v>
      </c>
      <c r="I46" s="68" t="s">
        <v>54</v>
      </c>
      <c r="J46" s="105">
        <v>7.1</v>
      </c>
      <c r="K46" s="81" t="s">
        <v>70</v>
      </c>
      <c r="L46" s="24"/>
      <c r="M46" s="25"/>
      <c r="N46" s="26"/>
    </row>
    <row r="47" spans="1:14" x14ac:dyDescent="0.35">
      <c r="A47" s="8">
        <f t="shared" si="0"/>
        <v>46</v>
      </c>
      <c r="B47" s="20">
        <v>18</v>
      </c>
      <c r="C47" s="21" t="s">
        <v>3</v>
      </c>
      <c r="D47" s="22" t="s">
        <v>65</v>
      </c>
      <c r="E47" s="23">
        <v>8</v>
      </c>
      <c r="F47" s="76" t="s">
        <v>820</v>
      </c>
      <c r="G47" s="67" t="s">
        <v>65</v>
      </c>
      <c r="H47" s="65" t="s">
        <v>529</v>
      </c>
      <c r="I47" s="68" t="s">
        <v>65</v>
      </c>
      <c r="J47" s="105">
        <v>73.8</v>
      </c>
      <c r="K47" s="81" t="s">
        <v>71</v>
      </c>
      <c r="L47" s="24"/>
      <c r="M47" s="25"/>
      <c r="N47" s="26"/>
    </row>
    <row r="48" spans="1:14" x14ac:dyDescent="0.35">
      <c r="A48" s="8">
        <f t="shared" si="0"/>
        <v>47</v>
      </c>
      <c r="B48" s="20">
        <v>20</v>
      </c>
      <c r="C48" s="21" t="s">
        <v>3</v>
      </c>
      <c r="D48" s="22" t="s">
        <v>72</v>
      </c>
      <c r="E48" s="23">
        <v>1</v>
      </c>
      <c r="F48" s="76" t="s">
        <v>821</v>
      </c>
      <c r="G48" s="67" t="s">
        <v>72</v>
      </c>
      <c r="H48" s="68" t="s">
        <v>530</v>
      </c>
      <c r="I48" s="68" t="s">
        <v>72</v>
      </c>
      <c r="J48" s="68" t="s">
        <v>522</v>
      </c>
      <c r="K48" s="81" t="s">
        <v>73</v>
      </c>
      <c r="L48" s="24"/>
      <c r="M48" s="25"/>
      <c r="N48" s="26"/>
    </row>
    <row r="49" spans="1:14" x14ac:dyDescent="0.35">
      <c r="A49" s="8">
        <f t="shared" si="0"/>
        <v>48</v>
      </c>
      <c r="B49" s="20">
        <v>20</v>
      </c>
      <c r="C49" s="21" t="s">
        <v>3</v>
      </c>
      <c r="D49" s="22" t="s">
        <v>74</v>
      </c>
      <c r="E49" s="23" t="s">
        <v>319</v>
      </c>
      <c r="F49" s="76" t="s">
        <v>822</v>
      </c>
      <c r="G49" s="67" t="s">
        <v>72</v>
      </c>
      <c r="H49" s="68" t="s">
        <v>535</v>
      </c>
      <c r="I49" s="68" t="s">
        <v>533</v>
      </c>
      <c r="J49" s="68" t="s">
        <v>523</v>
      </c>
      <c r="K49" s="81" t="s">
        <v>75</v>
      </c>
      <c r="L49" s="24"/>
      <c r="M49" s="25"/>
      <c r="N49" s="26"/>
    </row>
    <row r="50" spans="1:14" x14ac:dyDescent="0.35">
      <c r="A50" s="8">
        <f t="shared" si="0"/>
        <v>49</v>
      </c>
      <c r="B50" s="20">
        <v>20</v>
      </c>
      <c r="C50" s="21" t="s">
        <v>3</v>
      </c>
      <c r="D50" s="22" t="s">
        <v>76</v>
      </c>
      <c r="E50" s="23">
        <v>3</v>
      </c>
      <c r="F50" s="76" t="s">
        <v>823</v>
      </c>
      <c r="G50" s="68" t="s">
        <v>76</v>
      </c>
      <c r="H50" s="65" t="s">
        <v>544</v>
      </c>
      <c r="I50" s="68" t="s">
        <v>76</v>
      </c>
      <c r="J50" s="68" t="s">
        <v>524</v>
      </c>
      <c r="K50" s="81" t="s">
        <v>77</v>
      </c>
      <c r="L50" s="24"/>
      <c r="M50" s="25"/>
      <c r="N50" s="26"/>
    </row>
    <row r="51" spans="1:14" s="33" customFormat="1" x14ac:dyDescent="0.35">
      <c r="A51" s="8">
        <f t="shared" si="0"/>
        <v>50</v>
      </c>
      <c r="B51" s="28">
        <v>20</v>
      </c>
      <c r="C51" s="29" t="s">
        <v>17</v>
      </c>
      <c r="D51" s="30" t="s">
        <v>365</v>
      </c>
      <c r="E51" s="31">
        <v>3</v>
      </c>
      <c r="F51" s="77" t="s">
        <v>364</v>
      </c>
      <c r="G51" s="69" t="s">
        <v>365</v>
      </c>
      <c r="H51" s="87">
        <v>33</v>
      </c>
      <c r="I51" s="69" t="s">
        <v>365</v>
      </c>
      <c r="J51" s="69" t="s">
        <v>525</v>
      </c>
      <c r="K51" s="84" t="s">
        <v>431</v>
      </c>
      <c r="L51" s="29">
        <f>39.5-33</f>
        <v>6.5</v>
      </c>
      <c r="M51" s="29">
        <v>23</v>
      </c>
      <c r="N51" s="32">
        <v>26004</v>
      </c>
    </row>
    <row r="52" spans="1:14" x14ac:dyDescent="0.35">
      <c r="A52" s="8">
        <f t="shared" si="0"/>
        <v>51</v>
      </c>
      <c r="B52" s="20">
        <v>24</v>
      </c>
      <c r="C52" s="21" t="s">
        <v>3</v>
      </c>
      <c r="D52" s="22" t="s">
        <v>29</v>
      </c>
      <c r="E52" s="23">
        <v>4</v>
      </c>
      <c r="F52" s="76" t="s">
        <v>78</v>
      </c>
      <c r="G52" s="68" t="s">
        <v>29</v>
      </c>
      <c r="H52" s="68" t="s">
        <v>498</v>
      </c>
      <c r="I52" s="68" t="s">
        <v>29</v>
      </c>
      <c r="J52" s="68" t="s">
        <v>526</v>
      </c>
      <c r="K52" s="81" t="s">
        <v>79</v>
      </c>
      <c r="L52" s="24"/>
      <c r="M52" s="25"/>
      <c r="N52" s="26"/>
    </row>
    <row r="53" spans="1:14" s="33" customFormat="1" x14ac:dyDescent="0.35">
      <c r="A53" s="8">
        <f t="shared" si="0"/>
        <v>52</v>
      </c>
      <c r="B53" s="28">
        <v>24</v>
      </c>
      <c r="C53" s="29" t="s">
        <v>17</v>
      </c>
      <c r="D53" s="30" t="s">
        <v>367</v>
      </c>
      <c r="E53" s="31">
        <v>4</v>
      </c>
      <c r="F53" s="77" t="s">
        <v>366</v>
      </c>
      <c r="G53" s="69" t="s">
        <v>367</v>
      </c>
      <c r="H53" s="64" t="s">
        <v>545</v>
      </c>
      <c r="I53" s="69" t="s">
        <v>367</v>
      </c>
      <c r="J53" s="69" t="s">
        <v>526</v>
      </c>
      <c r="K53" s="82" t="s">
        <v>80</v>
      </c>
      <c r="L53" s="29">
        <v>8.8000000000000007</v>
      </c>
      <c r="M53" s="29">
        <v>45</v>
      </c>
      <c r="N53" s="32">
        <v>30246</v>
      </c>
    </row>
    <row r="54" spans="1:14" x14ac:dyDescent="0.35">
      <c r="A54" s="8">
        <f t="shared" si="0"/>
        <v>53</v>
      </c>
      <c r="B54" s="20">
        <v>25</v>
      </c>
      <c r="C54" s="21" t="s">
        <v>3</v>
      </c>
      <c r="D54" s="22" t="s">
        <v>81</v>
      </c>
      <c r="E54" s="23">
        <v>5</v>
      </c>
      <c r="F54" s="76" t="s">
        <v>824</v>
      </c>
      <c r="G54" s="67" t="s">
        <v>534</v>
      </c>
      <c r="H54" s="68" t="s">
        <v>498</v>
      </c>
      <c r="I54" s="68" t="s">
        <v>540</v>
      </c>
      <c r="J54" s="68" t="s">
        <v>536</v>
      </c>
      <c r="K54" s="81" t="s">
        <v>82</v>
      </c>
      <c r="L54" s="24"/>
      <c r="M54" s="25"/>
      <c r="N54" s="26"/>
    </row>
    <row r="55" spans="1:14" x14ac:dyDescent="0.35">
      <c r="A55" s="8">
        <f t="shared" si="0"/>
        <v>54</v>
      </c>
      <c r="B55" s="20">
        <v>27</v>
      </c>
      <c r="C55" s="21" t="s">
        <v>3</v>
      </c>
      <c r="D55" s="22" t="s">
        <v>24</v>
      </c>
      <c r="E55" s="23">
        <v>7</v>
      </c>
      <c r="F55" s="76" t="s">
        <v>825</v>
      </c>
      <c r="G55" s="68" t="s">
        <v>24</v>
      </c>
      <c r="H55" s="68" t="s">
        <v>498</v>
      </c>
      <c r="I55" s="68" t="s">
        <v>24</v>
      </c>
      <c r="J55" s="68" t="s">
        <v>537</v>
      </c>
      <c r="K55" s="81" t="s">
        <v>83</v>
      </c>
      <c r="L55" s="24"/>
      <c r="M55" s="25"/>
      <c r="N55" s="26"/>
    </row>
    <row r="56" spans="1:14" x14ac:dyDescent="0.35">
      <c r="A56" s="8">
        <f t="shared" si="0"/>
        <v>55</v>
      </c>
      <c r="B56" s="28">
        <v>27</v>
      </c>
      <c r="C56" s="29" t="s">
        <v>17</v>
      </c>
      <c r="D56" s="30" t="s">
        <v>350</v>
      </c>
      <c r="E56" s="31">
        <v>7</v>
      </c>
      <c r="F56" s="77" t="s">
        <v>442</v>
      </c>
      <c r="G56" s="69" t="s">
        <v>350</v>
      </c>
      <c r="H56" s="69" t="s">
        <v>547</v>
      </c>
      <c r="I56" s="69" t="s">
        <v>350</v>
      </c>
      <c r="J56" s="69" t="s">
        <v>523</v>
      </c>
      <c r="K56" s="82" t="s">
        <v>441</v>
      </c>
      <c r="L56" s="29">
        <v>2.5</v>
      </c>
      <c r="M56" s="29">
        <v>61</v>
      </c>
      <c r="N56" s="32">
        <v>42816</v>
      </c>
    </row>
    <row r="57" spans="1:14" x14ac:dyDescent="0.35">
      <c r="A57" s="8">
        <f t="shared" si="0"/>
        <v>56</v>
      </c>
      <c r="B57" s="20">
        <v>28</v>
      </c>
      <c r="C57" s="21" t="s">
        <v>3</v>
      </c>
      <c r="D57" s="22" t="s">
        <v>84</v>
      </c>
      <c r="E57" s="23">
        <v>3</v>
      </c>
      <c r="F57" s="76" t="s">
        <v>826</v>
      </c>
      <c r="G57" s="68" t="s">
        <v>84</v>
      </c>
      <c r="H57" s="68" t="s">
        <v>498</v>
      </c>
      <c r="I57" s="68" t="s">
        <v>84</v>
      </c>
      <c r="J57" s="68" t="s">
        <v>541</v>
      </c>
      <c r="K57" s="81" t="s">
        <v>85</v>
      </c>
      <c r="L57" s="24"/>
      <c r="M57" s="25"/>
      <c r="N57" s="26"/>
    </row>
    <row r="58" spans="1:14" x14ac:dyDescent="0.35">
      <c r="A58" s="8">
        <f t="shared" si="0"/>
        <v>57</v>
      </c>
      <c r="B58" s="20">
        <v>29</v>
      </c>
      <c r="C58" s="21" t="s">
        <v>3</v>
      </c>
      <c r="D58" s="22" t="s">
        <v>86</v>
      </c>
      <c r="E58" s="23">
        <v>4</v>
      </c>
      <c r="F58" s="76" t="s">
        <v>827</v>
      </c>
      <c r="G58" s="67" t="s">
        <v>538</v>
      </c>
      <c r="H58" s="68" t="s">
        <v>548</v>
      </c>
      <c r="I58" s="68" t="s">
        <v>539</v>
      </c>
      <c r="J58" s="68" t="s">
        <v>542</v>
      </c>
      <c r="K58" s="81" t="s">
        <v>87</v>
      </c>
      <c r="L58" s="24"/>
      <c r="M58" s="25"/>
      <c r="N58" s="26"/>
    </row>
    <row r="59" spans="1:14" x14ac:dyDescent="0.35">
      <c r="A59" s="8">
        <f t="shared" si="0"/>
        <v>58</v>
      </c>
      <c r="B59" s="20">
        <v>29</v>
      </c>
      <c r="C59" s="21" t="s">
        <v>3</v>
      </c>
      <c r="D59" s="22" t="s">
        <v>88</v>
      </c>
      <c r="E59" s="23" t="s">
        <v>315</v>
      </c>
      <c r="F59" s="76" t="s">
        <v>828</v>
      </c>
      <c r="G59" s="67" t="s">
        <v>539</v>
      </c>
      <c r="H59" s="68" t="s">
        <v>512</v>
      </c>
      <c r="I59" s="68" t="s">
        <v>549</v>
      </c>
      <c r="J59" s="68" t="s">
        <v>543</v>
      </c>
      <c r="K59" s="81" t="s">
        <v>89</v>
      </c>
      <c r="L59" s="24"/>
      <c r="M59" s="25"/>
      <c r="N59" s="26"/>
    </row>
    <row r="60" spans="1:14" x14ac:dyDescent="0.35">
      <c r="A60" s="8">
        <f t="shared" si="0"/>
        <v>59</v>
      </c>
      <c r="B60" s="20">
        <v>30</v>
      </c>
      <c r="C60" s="21" t="s">
        <v>3</v>
      </c>
      <c r="D60" s="22" t="s">
        <v>65</v>
      </c>
      <c r="E60" s="23">
        <v>8</v>
      </c>
      <c r="F60" s="76" t="s">
        <v>829</v>
      </c>
      <c r="G60" s="68" t="s">
        <v>65</v>
      </c>
      <c r="H60" s="68" t="s">
        <v>554</v>
      </c>
      <c r="I60" s="68" t="s">
        <v>65</v>
      </c>
      <c r="J60" s="68" t="s">
        <v>546</v>
      </c>
      <c r="K60" s="81" t="s">
        <v>90</v>
      </c>
      <c r="L60" s="24"/>
      <c r="M60" s="25"/>
      <c r="N60" s="26"/>
    </row>
    <row r="61" spans="1:14" x14ac:dyDescent="0.35">
      <c r="A61" s="8">
        <f t="shared" si="0"/>
        <v>60</v>
      </c>
      <c r="B61" s="20">
        <v>33</v>
      </c>
      <c r="C61" s="21" t="s">
        <v>3</v>
      </c>
      <c r="D61" s="22" t="s">
        <v>91</v>
      </c>
      <c r="E61" s="23">
        <v>7</v>
      </c>
      <c r="F61" s="76" t="s">
        <v>830</v>
      </c>
      <c r="G61" s="68" t="s">
        <v>91</v>
      </c>
      <c r="H61" s="68" t="s">
        <v>498</v>
      </c>
      <c r="I61" s="68" t="s">
        <v>91</v>
      </c>
      <c r="J61" s="68" t="s">
        <v>550</v>
      </c>
      <c r="K61" s="81" t="s">
        <v>92</v>
      </c>
      <c r="L61" s="24"/>
      <c r="M61" s="25"/>
      <c r="N61" s="26"/>
    </row>
    <row r="62" spans="1:14" x14ac:dyDescent="0.35">
      <c r="A62" s="8">
        <f t="shared" si="0"/>
        <v>61</v>
      </c>
      <c r="B62" s="20">
        <v>33</v>
      </c>
      <c r="C62" s="21" t="s">
        <v>3</v>
      </c>
      <c r="D62" s="22" t="s">
        <v>93</v>
      </c>
      <c r="E62" s="23" t="s">
        <v>320</v>
      </c>
      <c r="F62" s="76" t="s">
        <v>831</v>
      </c>
      <c r="G62" s="67" t="s">
        <v>91</v>
      </c>
      <c r="H62" s="68" t="s">
        <v>550</v>
      </c>
      <c r="I62" s="68" t="s">
        <v>10</v>
      </c>
      <c r="J62" s="68" t="s">
        <v>517</v>
      </c>
      <c r="K62" s="81" t="s">
        <v>94</v>
      </c>
      <c r="L62" s="24"/>
      <c r="M62" s="25"/>
      <c r="N62" s="26"/>
    </row>
    <row r="63" spans="1:14" x14ac:dyDescent="0.35">
      <c r="A63" s="8">
        <f t="shared" si="0"/>
        <v>62</v>
      </c>
      <c r="B63" s="20">
        <v>33</v>
      </c>
      <c r="C63" s="21" t="s">
        <v>3</v>
      </c>
      <c r="D63" s="22" t="s">
        <v>95</v>
      </c>
      <c r="E63" s="23">
        <v>6</v>
      </c>
      <c r="F63" s="76" t="s">
        <v>832</v>
      </c>
      <c r="G63" s="68" t="s">
        <v>95</v>
      </c>
      <c r="H63" s="68" t="s">
        <v>555</v>
      </c>
      <c r="I63" s="68" t="s">
        <v>95</v>
      </c>
      <c r="J63" s="68" t="s">
        <v>551</v>
      </c>
      <c r="K63" s="81" t="s">
        <v>96</v>
      </c>
      <c r="L63" s="24"/>
      <c r="M63" s="25"/>
      <c r="N63" s="26"/>
    </row>
    <row r="64" spans="1:14" s="33" customFormat="1" x14ac:dyDescent="0.35">
      <c r="A64" s="8">
        <f t="shared" si="0"/>
        <v>63</v>
      </c>
      <c r="B64" s="28">
        <v>33</v>
      </c>
      <c r="C64" s="29" t="s">
        <v>17</v>
      </c>
      <c r="D64" s="30" t="s">
        <v>368</v>
      </c>
      <c r="E64" s="31">
        <v>7</v>
      </c>
      <c r="F64" s="77" t="s">
        <v>833</v>
      </c>
      <c r="G64" s="69" t="s">
        <v>368</v>
      </c>
      <c r="H64" s="69" t="s">
        <v>505</v>
      </c>
      <c r="I64" s="69" t="s">
        <v>368</v>
      </c>
      <c r="J64" s="69" t="s">
        <v>552</v>
      </c>
      <c r="K64" s="82" t="s">
        <v>97</v>
      </c>
      <c r="L64" s="29">
        <v>16.899999999999999</v>
      </c>
      <c r="M64" s="29">
        <v>32</v>
      </c>
      <c r="N64" s="32">
        <v>26347</v>
      </c>
    </row>
    <row r="65" spans="1:14" s="33" customFormat="1" x14ac:dyDescent="0.35">
      <c r="A65" s="8">
        <f t="shared" si="0"/>
        <v>64</v>
      </c>
      <c r="B65" s="28">
        <v>33</v>
      </c>
      <c r="C65" s="29" t="s">
        <v>17</v>
      </c>
      <c r="D65" s="30" t="s">
        <v>368</v>
      </c>
      <c r="E65" s="31">
        <v>7</v>
      </c>
      <c r="F65" s="77" t="s">
        <v>834</v>
      </c>
      <c r="G65" s="69" t="s">
        <v>368</v>
      </c>
      <c r="H65" s="69" t="s">
        <v>552</v>
      </c>
      <c r="I65" s="69" t="s">
        <v>368</v>
      </c>
      <c r="J65" s="69" t="s">
        <v>553</v>
      </c>
      <c r="K65" s="82" t="s">
        <v>98</v>
      </c>
      <c r="L65" s="29">
        <v>7.2</v>
      </c>
      <c r="M65" s="29">
        <v>50</v>
      </c>
      <c r="N65" s="32">
        <v>32335</v>
      </c>
    </row>
    <row r="66" spans="1:14" s="33" customFormat="1" x14ac:dyDescent="0.35">
      <c r="A66" s="8">
        <f t="shared" si="0"/>
        <v>65</v>
      </c>
      <c r="B66" s="28">
        <v>33</v>
      </c>
      <c r="C66" s="29" t="s">
        <v>17</v>
      </c>
      <c r="D66" s="30" t="s">
        <v>368</v>
      </c>
      <c r="E66" s="31">
        <v>7</v>
      </c>
      <c r="F66" s="77" t="s">
        <v>835</v>
      </c>
      <c r="G66" s="69" t="s">
        <v>368</v>
      </c>
      <c r="H66" s="69" t="s">
        <v>553</v>
      </c>
      <c r="I66" s="69" t="s">
        <v>368</v>
      </c>
      <c r="J66" s="69" t="s">
        <v>556</v>
      </c>
      <c r="K66" s="82" t="s">
        <v>99</v>
      </c>
      <c r="L66" s="29">
        <v>6.3</v>
      </c>
      <c r="M66" s="29">
        <v>32</v>
      </c>
      <c r="N66" s="32">
        <v>26347</v>
      </c>
    </row>
    <row r="67" spans="1:14" s="33" customFormat="1" x14ac:dyDescent="0.35">
      <c r="A67" s="8">
        <f t="shared" ref="A67:A130" si="1">A66+1</f>
        <v>66</v>
      </c>
      <c r="B67" s="28">
        <v>33</v>
      </c>
      <c r="C67" s="29" t="s">
        <v>17</v>
      </c>
      <c r="D67" s="30" t="s">
        <v>368</v>
      </c>
      <c r="E67" s="31">
        <v>7</v>
      </c>
      <c r="F67" s="77" t="s">
        <v>836</v>
      </c>
      <c r="G67" s="69" t="s">
        <v>368</v>
      </c>
      <c r="H67" s="69" t="s">
        <v>556</v>
      </c>
      <c r="I67" s="69" t="s">
        <v>368</v>
      </c>
      <c r="J67" s="69" t="s">
        <v>558</v>
      </c>
      <c r="K67" s="82" t="s">
        <v>100</v>
      </c>
      <c r="L67" s="29">
        <v>9.5</v>
      </c>
      <c r="M67" s="29">
        <v>50</v>
      </c>
      <c r="N67" s="32">
        <v>32335</v>
      </c>
    </row>
    <row r="68" spans="1:14" x14ac:dyDescent="0.35">
      <c r="A68" s="8">
        <f t="shared" si="1"/>
        <v>67</v>
      </c>
      <c r="B68" s="20">
        <v>35</v>
      </c>
      <c r="C68" s="21" t="s">
        <v>3</v>
      </c>
      <c r="D68" s="22" t="s">
        <v>101</v>
      </c>
      <c r="E68" s="23" t="s">
        <v>321</v>
      </c>
      <c r="F68" s="76" t="s">
        <v>837</v>
      </c>
      <c r="G68" s="68" t="s">
        <v>54</v>
      </c>
      <c r="H68" s="68" t="s">
        <v>498</v>
      </c>
      <c r="I68" s="68" t="s">
        <v>13</v>
      </c>
      <c r="J68" s="68" t="s">
        <v>559</v>
      </c>
      <c r="K68" s="81" t="s">
        <v>102</v>
      </c>
      <c r="L68" s="24"/>
      <c r="M68" s="25"/>
      <c r="N68" s="26"/>
    </row>
    <row r="69" spans="1:14" s="33" customFormat="1" x14ac:dyDescent="0.35">
      <c r="A69" s="8">
        <f t="shared" si="1"/>
        <v>68</v>
      </c>
      <c r="B69" s="28">
        <v>35</v>
      </c>
      <c r="C69" s="29" t="s">
        <v>17</v>
      </c>
      <c r="D69" s="30" t="s">
        <v>349</v>
      </c>
      <c r="E69" s="31">
        <v>4</v>
      </c>
      <c r="F69" s="77" t="s">
        <v>369</v>
      </c>
      <c r="G69" s="69" t="s">
        <v>349</v>
      </c>
      <c r="H69" s="69" t="s">
        <v>498</v>
      </c>
      <c r="I69" s="69" t="s">
        <v>349</v>
      </c>
      <c r="J69" s="69" t="s">
        <v>557</v>
      </c>
      <c r="K69" s="82" t="s">
        <v>103</v>
      </c>
      <c r="L69" s="29">
        <v>2.1</v>
      </c>
      <c r="M69" s="29">
        <v>7</v>
      </c>
      <c r="N69" s="32">
        <v>25094</v>
      </c>
    </row>
    <row r="70" spans="1:14" s="33" customFormat="1" x14ac:dyDescent="0.35">
      <c r="A70" s="8">
        <f t="shared" si="1"/>
        <v>69</v>
      </c>
      <c r="B70" s="28">
        <v>35</v>
      </c>
      <c r="C70" s="29" t="s">
        <v>17</v>
      </c>
      <c r="D70" s="30" t="s">
        <v>349</v>
      </c>
      <c r="E70" s="31">
        <v>4</v>
      </c>
      <c r="F70" s="77" t="s">
        <v>838</v>
      </c>
      <c r="G70" s="69" t="s">
        <v>349</v>
      </c>
      <c r="H70" s="69" t="s">
        <v>557</v>
      </c>
      <c r="I70" s="69" t="s">
        <v>349</v>
      </c>
      <c r="J70" s="69" t="s">
        <v>560</v>
      </c>
      <c r="K70" s="82" t="s">
        <v>104</v>
      </c>
      <c r="L70" s="29">
        <v>20.9</v>
      </c>
      <c r="M70" s="29">
        <v>2</v>
      </c>
      <c r="N70" s="32">
        <v>24859</v>
      </c>
    </row>
    <row r="71" spans="1:14" x14ac:dyDescent="0.35">
      <c r="A71" s="8">
        <f t="shared" si="1"/>
        <v>70</v>
      </c>
      <c r="B71" s="20">
        <v>36</v>
      </c>
      <c r="C71" s="21" t="s">
        <v>3</v>
      </c>
      <c r="D71" s="22" t="s">
        <v>105</v>
      </c>
      <c r="E71" s="23" t="s">
        <v>322</v>
      </c>
      <c r="F71" s="76" t="s">
        <v>839</v>
      </c>
      <c r="G71" s="68" t="s">
        <v>567</v>
      </c>
      <c r="H71" s="68" t="s">
        <v>498</v>
      </c>
      <c r="I71" s="68" t="s">
        <v>568</v>
      </c>
      <c r="J71" s="68" t="s">
        <v>561</v>
      </c>
      <c r="K71" s="81" t="s">
        <v>106</v>
      </c>
      <c r="L71" s="24"/>
      <c r="M71" s="25"/>
      <c r="N71" s="26"/>
    </row>
    <row r="72" spans="1:14" x14ac:dyDescent="0.35">
      <c r="A72" s="8">
        <f t="shared" si="1"/>
        <v>71</v>
      </c>
      <c r="B72" s="20">
        <v>36</v>
      </c>
      <c r="C72" s="21" t="s">
        <v>3</v>
      </c>
      <c r="D72" s="22" t="s">
        <v>107</v>
      </c>
      <c r="E72" s="23">
        <v>2</v>
      </c>
      <c r="F72" s="76" t="s">
        <v>840</v>
      </c>
      <c r="G72" s="68" t="s">
        <v>569</v>
      </c>
      <c r="H72" s="68" t="s">
        <v>570</v>
      </c>
      <c r="I72" s="68" t="s">
        <v>571</v>
      </c>
      <c r="J72" s="68" t="s">
        <v>562</v>
      </c>
      <c r="K72" s="81" t="s">
        <v>108</v>
      </c>
      <c r="L72" s="24"/>
      <c r="M72" s="25"/>
      <c r="N72" s="26"/>
    </row>
    <row r="73" spans="1:14" x14ac:dyDescent="0.35">
      <c r="A73" s="8">
        <f t="shared" si="1"/>
        <v>72</v>
      </c>
      <c r="B73" s="20">
        <v>37</v>
      </c>
      <c r="C73" s="21" t="s">
        <v>3</v>
      </c>
      <c r="D73" s="22" t="s">
        <v>109</v>
      </c>
      <c r="E73" s="23">
        <v>4</v>
      </c>
      <c r="F73" s="76" t="s">
        <v>841</v>
      </c>
      <c r="G73" s="68" t="s">
        <v>109</v>
      </c>
      <c r="H73" s="68" t="s">
        <v>498</v>
      </c>
      <c r="I73" s="68" t="s">
        <v>109</v>
      </c>
      <c r="J73" s="68" t="s">
        <v>550</v>
      </c>
      <c r="K73" s="81" t="s">
        <v>92</v>
      </c>
      <c r="L73" s="24"/>
      <c r="M73" s="25"/>
      <c r="N73" s="26"/>
    </row>
    <row r="74" spans="1:14" x14ac:dyDescent="0.35">
      <c r="A74" s="8">
        <f t="shared" si="1"/>
        <v>73</v>
      </c>
      <c r="B74" s="20">
        <v>37</v>
      </c>
      <c r="C74" s="21" t="s">
        <v>3</v>
      </c>
      <c r="D74" s="22" t="s">
        <v>110</v>
      </c>
      <c r="E74" s="23">
        <v>4</v>
      </c>
      <c r="F74" s="76" t="s">
        <v>842</v>
      </c>
      <c r="G74" s="68" t="s">
        <v>566</v>
      </c>
      <c r="H74" s="68" t="s">
        <v>550</v>
      </c>
      <c r="I74" s="68" t="s">
        <v>538</v>
      </c>
      <c r="J74" s="68" t="s">
        <v>563</v>
      </c>
      <c r="K74" s="81" t="s">
        <v>111</v>
      </c>
      <c r="L74" s="24"/>
      <c r="M74" s="25"/>
      <c r="N74" s="26"/>
    </row>
    <row r="75" spans="1:14" x14ac:dyDescent="0.35">
      <c r="A75" s="8">
        <f t="shared" si="1"/>
        <v>74</v>
      </c>
      <c r="B75" s="20">
        <v>38</v>
      </c>
      <c r="C75" s="21" t="s">
        <v>3</v>
      </c>
      <c r="D75" s="22" t="s">
        <v>112</v>
      </c>
      <c r="E75" s="23">
        <v>8</v>
      </c>
      <c r="F75" s="76" t="s">
        <v>843</v>
      </c>
      <c r="G75" s="68" t="s">
        <v>112</v>
      </c>
      <c r="H75" s="68" t="s">
        <v>498</v>
      </c>
      <c r="I75" s="68" t="s">
        <v>112</v>
      </c>
      <c r="J75" s="68" t="s">
        <v>564</v>
      </c>
      <c r="K75" s="81" t="s">
        <v>113</v>
      </c>
      <c r="L75" s="24"/>
      <c r="M75" s="25"/>
      <c r="N75" s="26"/>
    </row>
    <row r="76" spans="1:14" s="33" customFormat="1" ht="26.5" x14ac:dyDescent="0.35">
      <c r="A76" s="8">
        <f t="shared" si="1"/>
        <v>75</v>
      </c>
      <c r="B76" s="28">
        <v>38</v>
      </c>
      <c r="C76" s="29" t="s">
        <v>17</v>
      </c>
      <c r="D76" s="30" t="s">
        <v>370</v>
      </c>
      <c r="E76" s="31">
        <v>8</v>
      </c>
      <c r="F76" s="77" t="s">
        <v>844</v>
      </c>
      <c r="G76" s="69" t="s">
        <v>370</v>
      </c>
      <c r="H76" s="69" t="s">
        <v>573</v>
      </c>
      <c r="I76" s="69" t="s">
        <v>370</v>
      </c>
      <c r="J76" s="69" t="s">
        <v>565</v>
      </c>
      <c r="K76" s="82" t="s">
        <v>114</v>
      </c>
      <c r="L76" s="29">
        <f>46.7-31</f>
        <v>15.700000000000003</v>
      </c>
      <c r="M76" s="29">
        <v>3</v>
      </c>
      <c r="N76" s="32">
        <v>24916</v>
      </c>
    </row>
    <row r="77" spans="1:14" x14ac:dyDescent="0.35">
      <c r="A77" s="8">
        <f t="shared" si="1"/>
        <v>76</v>
      </c>
      <c r="B77" s="20">
        <v>39</v>
      </c>
      <c r="C77" s="21" t="s">
        <v>3</v>
      </c>
      <c r="D77" s="22" t="s">
        <v>24</v>
      </c>
      <c r="E77" s="23">
        <v>7</v>
      </c>
      <c r="F77" s="76" t="s">
        <v>845</v>
      </c>
      <c r="G77" s="68" t="s">
        <v>24</v>
      </c>
      <c r="H77" s="68" t="s">
        <v>579</v>
      </c>
      <c r="I77" s="68" t="s">
        <v>24</v>
      </c>
      <c r="J77" s="68" t="s">
        <v>572</v>
      </c>
      <c r="K77" s="81" t="s">
        <v>115</v>
      </c>
      <c r="L77" s="24"/>
      <c r="M77" s="25"/>
      <c r="N77" s="26"/>
    </row>
    <row r="78" spans="1:14" x14ac:dyDescent="0.35">
      <c r="A78" s="8">
        <f t="shared" si="1"/>
        <v>77</v>
      </c>
      <c r="B78" s="20">
        <v>40</v>
      </c>
      <c r="C78" s="21" t="s">
        <v>3</v>
      </c>
      <c r="D78" s="22" t="s">
        <v>65</v>
      </c>
      <c r="E78" s="23">
        <v>8</v>
      </c>
      <c r="F78" s="76" t="s">
        <v>116</v>
      </c>
      <c r="G78" s="68" t="s">
        <v>65</v>
      </c>
      <c r="H78" s="68" t="s">
        <v>498</v>
      </c>
      <c r="I78" s="68" t="s">
        <v>65</v>
      </c>
      <c r="J78" s="68" t="s">
        <v>574</v>
      </c>
      <c r="K78" s="81" t="s">
        <v>117</v>
      </c>
      <c r="L78" s="24"/>
      <c r="M78" s="25"/>
      <c r="N78" s="26"/>
    </row>
    <row r="79" spans="1:14" x14ac:dyDescent="0.35">
      <c r="A79" s="8">
        <f t="shared" si="1"/>
        <v>78</v>
      </c>
      <c r="B79" s="20">
        <v>41</v>
      </c>
      <c r="C79" s="21" t="s">
        <v>3</v>
      </c>
      <c r="D79" s="22" t="s">
        <v>10</v>
      </c>
      <c r="E79" s="23">
        <v>5</v>
      </c>
      <c r="F79" s="76" t="s">
        <v>846</v>
      </c>
      <c r="G79" s="68" t="s">
        <v>10</v>
      </c>
      <c r="H79" s="68" t="s">
        <v>498</v>
      </c>
      <c r="I79" s="68" t="s">
        <v>10</v>
      </c>
      <c r="J79" s="68" t="s">
        <v>575</v>
      </c>
      <c r="K79" s="81" t="s">
        <v>118</v>
      </c>
      <c r="L79" s="24"/>
      <c r="M79" s="25"/>
      <c r="N79" s="26"/>
    </row>
    <row r="80" spans="1:14" x14ac:dyDescent="0.35">
      <c r="A80" s="8">
        <f t="shared" si="1"/>
        <v>79</v>
      </c>
      <c r="B80" s="20">
        <v>41</v>
      </c>
      <c r="C80" s="21" t="s">
        <v>3</v>
      </c>
      <c r="D80" s="22" t="s">
        <v>119</v>
      </c>
      <c r="E80" s="23" t="s">
        <v>323</v>
      </c>
      <c r="F80" s="76" t="s">
        <v>847</v>
      </c>
      <c r="G80" s="68" t="s">
        <v>10</v>
      </c>
      <c r="H80" s="68" t="s">
        <v>580</v>
      </c>
      <c r="I80" s="68" t="s">
        <v>585</v>
      </c>
      <c r="J80" s="68" t="s">
        <v>576</v>
      </c>
      <c r="K80" s="81" t="s">
        <v>120</v>
      </c>
      <c r="L80" s="24"/>
      <c r="M80" s="25"/>
      <c r="N80" s="26"/>
    </row>
    <row r="81" spans="1:14" x14ac:dyDescent="0.35">
      <c r="A81" s="8">
        <f t="shared" si="1"/>
        <v>80</v>
      </c>
      <c r="B81" s="20">
        <v>41</v>
      </c>
      <c r="C81" s="21" t="s">
        <v>3</v>
      </c>
      <c r="D81" s="22" t="s">
        <v>121</v>
      </c>
      <c r="E81" s="23">
        <v>6</v>
      </c>
      <c r="F81" s="76" t="s">
        <v>848</v>
      </c>
      <c r="G81" s="67" t="s">
        <v>582</v>
      </c>
      <c r="H81" s="68" t="s">
        <v>590</v>
      </c>
      <c r="I81" s="68" t="s">
        <v>612</v>
      </c>
      <c r="J81" s="68" t="s">
        <v>577</v>
      </c>
      <c r="K81" s="81" t="s">
        <v>122</v>
      </c>
      <c r="L81" s="24"/>
      <c r="M81" s="25"/>
      <c r="N81" s="26"/>
    </row>
    <row r="82" spans="1:14" x14ac:dyDescent="0.35">
      <c r="A82" s="8">
        <f t="shared" si="1"/>
        <v>81</v>
      </c>
      <c r="B82" s="20">
        <v>44</v>
      </c>
      <c r="C82" s="21" t="s">
        <v>3</v>
      </c>
      <c r="D82" s="22" t="s">
        <v>40</v>
      </c>
      <c r="E82" s="23">
        <v>2</v>
      </c>
      <c r="F82" s="76" t="s">
        <v>849</v>
      </c>
      <c r="G82" s="68" t="s">
        <v>40</v>
      </c>
      <c r="H82" s="68" t="s">
        <v>498</v>
      </c>
      <c r="I82" s="68" t="s">
        <v>40</v>
      </c>
      <c r="J82" s="68" t="s">
        <v>578</v>
      </c>
      <c r="K82" s="81" t="s">
        <v>123</v>
      </c>
      <c r="L82" s="24"/>
      <c r="M82" s="25"/>
      <c r="N82" s="26"/>
    </row>
    <row r="83" spans="1:14" x14ac:dyDescent="0.35">
      <c r="A83" s="8">
        <f t="shared" si="1"/>
        <v>82</v>
      </c>
      <c r="B83" s="20">
        <v>46</v>
      </c>
      <c r="C83" s="21" t="s">
        <v>3</v>
      </c>
      <c r="D83" s="22" t="s">
        <v>10</v>
      </c>
      <c r="E83" s="23">
        <v>5</v>
      </c>
      <c r="F83" s="76" t="s">
        <v>850</v>
      </c>
      <c r="G83" s="68" t="s">
        <v>10</v>
      </c>
      <c r="H83" s="68" t="s">
        <v>498</v>
      </c>
      <c r="I83" s="68" t="s">
        <v>10</v>
      </c>
      <c r="J83" s="68" t="s">
        <v>581</v>
      </c>
      <c r="K83" s="81" t="s">
        <v>124</v>
      </c>
      <c r="L83" s="24"/>
      <c r="M83" s="25"/>
      <c r="N83" s="26"/>
    </row>
    <row r="84" spans="1:14" x14ac:dyDescent="0.35">
      <c r="A84" s="8">
        <f t="shared" si="1"/>
        <v>83</v>
      </c>
      <c r="B84" s="20">
        <v>46</v>
      </c>
      <c r="C84" s="21" t="s">
        <v>3</v>
      </c>
      <c r="D84" s="22" t="s">
        <v>10</v>
      </c>
      <c r="E84" s="23">
        <v>5</v>
      </c>
      <c r="F84" s="76" t="s">
        <v>851</v>
      </c>
      <c r="G84" s="68" t="s">
        <v>10</v>
      </c>
      <c r="H84" s="68" t="s">
        <v>581</v>
      </c>
      <c r="I84" s="68" t="s">
        <v>10</v>
      </c>
      <c r="J84" s="68" t="s">
        <v>586</v>
      </c>
      <c r="K84" s="81" t="s">
        <v>125</v>
      </c>
      <c r="L84" s="24"/>
      <c r="M84" s="25"/>
      <c r="N84" s="26"/>
    </row>
    <row r="85" spans="1:14" x14ac:dyDescent="0.35">
      <c r="A85" s="8">
        <f t="shared" si="1"/>
        <v>84</v>
      </c>
      <c r="B85" s="20">
        <v>49</v>
      </c>
      <c r="C85" s="21" t="s">
        <v>3</v>
      </c>
      <c r="D85" s="22" t="s">
        <v>126</v>
      </c>
      <c r="E85" s="23" t="s">
        <v>324</v>
      </c>
      <c r="F85" s="76" t="s">
        <v>852</v>
      </c>
      <c r="G85" s="67" t="s">
        <v>582</v>
      </c>
      <c r="H85" s="68" t="s">
        <v>498</v>
      </c>
      <c r="I85" s="68" t="s">
        <v>583</v>
      </c>
      <c r="J85" s="68" t="s">
        <v>587</v>
      </c>
      <c r="K85" s="81" t="s">
        <v>127</v>
      </c>
      <c r="L85" s="24"/>
      <c r="M85" s="25"/>
      <c r="N85" s="26"/>
    </row>
    <row r="86" spans="1:14" ht="19.5" customHeight="1" x14ac:dyDescent="0.35">
      <c r="A86" s="8">
        <f t="shared" si="1"/>
        <v>85</v>
      </c>
      <c r="B86" s="20">
        <v>49</v>
      </c>
      <c r="C86" s="21" t="s">
        <v>3</v>
      </c>
      <c r="D86" s="22" t="s">
        <v>128</v>
      </c>
      <c r="E86" s="23" t="s">
        <v>325</v>
      </c>
      <c r="F86" s="76" t="s">
        <v>853</v>
      </c>
      <c r="G86" s="67" t="s">
        <v>583</v>
      </c>
      <c r="H86" s="68" t="s">
        <v>587</v>
      </c>
      <c r="I86" s="68" t="s">
        <v>584</v>
      </c>
      <c r="J86" s="68" t="s">
        <v>588</v>
      </c>
      <c r="K86" s="81" t="s">
        <v>129</v>
      </c>
      <c r="L86" s="24"/>
      <c r="M86" s="25"/>
      <c r="N86" s="26"/>
    </row>
    <row r="87" spans="1:14" x14ac:dyDescent="0.35">
      <c r="A87" s="8">
        <f t="shared" si="1"/>
        <v>86</v>
      </c>
      <c r="B87" s="20">
        <v>49</v>
      </c>
      <c r="C87" s="21" t="s">
        <v>3</v>
      </c>
      <c r="D87" s="22" t="s">
        <v>130</v>
      </c>
      <c r="E87" s="23">
        <v>3</v>
      </c>
      <c r="F87" s="76" t="s">
        <v>854</v>
      </c>
      <c r="G87" s="67" t="s">
        <v>76</v>
      </c>
      <c r="H87" s="68" t="s">
        <v>592</v>
      </c>
      <c r="I87" s="68" t="s">
        <v>593</v>
      </c>
      <c r="J87" s="68" t="s">
        <v>589</v>
      </c>
      <c r="K87" s="81" t="s">
        <v>131</v>
      </c>
      <c r="L87" s="24"/>
      <c r="M87" s="25"/>
      <c r="N87" s="26"/>
    </row>
    <row r="88" spans="1:14" s="33" customFormat="1" x14ac:dyDescent="0.35">
      <c r="A88" s="8">
        <f t="shared" si="1"/>
        <v>87</v>
      </c>
      <c r="B88" s="28">
        <v>49</v>
      </c>
      <c r="C88" s="29" t="s">
        <v>17</v>
      </c>
      <c r="D88" s="30" t="s">
        <v>372</v>
      </c>
      <c r="E88" s="31">
        <v>3</v>
      </c>
      <c r="F88" s="77" t="s">
        <v>371</v>
      </c>
      <c r="G88" s="69" t="s">
        <v>372</v>
      </c>
      <c r="H88" s="69" t="s">
        <v>498</v>
      </c>
      <c r="I88" s="69" t="s">
        <v>372</v>
      </c>
      <c r="J88" s="69" t="s">
        <v>591</v>
      </c>
      <c r="K88" s="82" t="s">
        <v>132</v>
      </c>
      <c r="L88" s="29">
        <v>41.2</v>
      </c>
      <c r="M88" s="29">
        <v>24</v>
      </c>
      <c r="N88" s="32">
        <v>26128</v>
      </c>
    </row>
    <row r="89" spans="1:14" x14ac:dyDescent="0.35">
      <c r="A89" s="8">
        <f t="shared" si="1"/>
        <v>88</v>
      </c>
      <c r="B89" s="20">
        <v>50</v>
      </c>
      <c r="C89" s="21" t="s">
        <v>3</v>
      </c>
      <c r="D89" s="22" t="s">
        <v>133</v>
      </c>
      <c r="E89" s="23">
        <v>3</v>
      </c>
      <c r="F89" s="76" t="s">
        <v>855</v>
      </c>
      <c r="G89" s="68" t="s">
        <v>133</v>
      </c>
      <c r="H89" s="68" t="s">
        <v>602</v>
      </c>
      <c r="I89" s="68" t="s">
        <v>133</v>
      </c>
      <c r="J89" s="68" t="s">
        <v>594</v>
      </c>
      <c r="K89" s="81" t="s">
        <v>134</v>
      </c>
      <c r="L89" s="24"/>
      <c r="M89" s="25"/>
      <c r="N89" s="26"/>
    </row>
    <row r="90" spans="1:14" s="33" customFormat="1" x14ac:dyDescent="0.35">
      <c r="A90" s="8">
        <f t="shared" si="1"/>
        <v>89</v>
      </c>
      <c r="B90" s="28">
        <v>50</v>
      </c>
      <c r="C90" s="29" t="s">
        <v>17</v>
      </c>
      <c r="D90" s="30" t="s">
        <v>373</v>
      </c>
      <c r="E90" s="31">
        <v>3</v>
      </c>
      <c r="F90" s="77" t="s">
        <v>421</v>
      </c>
      <c r="G90" s="69" t="s">
        <v>373</v>
      </c>
      <c r="H90" s="69" t="s">
        <v>603</v>
      </c>
      <c r="I90" s="69" t="s">
        <v>373</v>
      </c>
      <c r="J90" s="69" t="s">
        <v>595</v>
      </c>
      <c r="K90" s="82" t="s">
        <v>135</v>
      </c>
      <c r="L90" s="29">
        <f>66.5-16.8</f>
        <v>49.7</v>
      </c>
      <c r="M90" s="29">
        <v>46</v>
      </c>
      <c r="N90" s="32">
        <v>31139</v>
      </c>
    </row>
    <row r="91" spans="1:14" s="33" customFormat="1" x14ac:dyDescent="0.35">
      <c r="A91" s="8">
        <f t="shared" si="1"/>
        <v>90</v>
      </c>
      <c r="B91" s="28">
        <v>50</v>
      </c>
      <c r="C91" s="29" t="s">
        <v>17</v>
      </c>
      <c r="D91" s="30" t="s">
        <v>373</v>
      </c>
      <c r="E91" s="31">
        <v>3</v>
      </c>
      <c r="F91" s="77" t="s">
        <v>374</v>
      </c>
      <c r="G91" s="69" t="s">
        <v>373</v>
      </c>
      <c r="H91" s="69" t="s">
        <v>595</v>
      </c>
      <c r="I91" s="69" t="s">
        <v>373</v>
      </c>
      <c r="J91" s="69" t="s">
        <v>596</v>
      </c>
      <c r="K91" s="82" t="s">
        <v>136</v>
      </c>
      <c r="L91" s="29">
        <f>74.4-66.5</f>
        <v>7.9000000000000057</v>
      </c>
      <c r="M91" s="29">
        <v>47</v>
      </c>
      <c r="N91" s="32">
        <v>31503</v>
      </c>
    </row>
    <row r="92" spans="1:14" x14ac:dyDescent="0.35">
      <c r="A92" s="8">
        <f t="shared" si="1"/>
        <v>91</v>
      </c>
      <c r="B92" s="20">
        <v>52</v>
      </c>
      <c r="C92" s="21" t="s">
        <v>3</v>
      </c>
      <c r="D92" s="22" t="s">
        <v>33</v>
      </c>
      <c r="E92" s="23" t="s">
        <v>342</v>
      </c>
      <c r="F92" s="76" t="s">
        <v>856</v>
      </c>
      <c r="G92" s="68" t="s">
        <v>33</v>
      </c>
      <c r="H92" s="68" t="s">
        <v>498</v>
      </c>
      <c r="I92" s="68" t="s">
        <v>33</v>
      </c>
      <c r="J92" s="68" t="s">
        <v>597</v>
      </c>
      <c r="K92" s="81" t="s">
        <v>137</v>
      </c>
      <c r="L92" s="24"/>
      <c r="M92" s="25"/>
      <c r="N92" s="26"/>
    </row>
    <row r="93" spans="1:14" s="33" customFormat="1" x14ac:dyDescent="0.35">
      <c r="A93" s="8">
        <f t="shared" si="1"/>
        <v>92</v>
      </c>
      <c r="B93" s="37">
        <v>52</v>
      </c>
      <c r="C93" s="29" t="s">
        <v>17</v>
      </c>
      <c r="D93" s="30" t="s">
        <v>378</v>
      </c>
      <c r="E93" s="31">
        <v>11</v>
      </c>
      <c r="F93" s="77" t="s">
        <v>432</v>
      </c>
      <c r="G93" s="69" t="s">
        <v>378</v>
      </c>
      <c r="H93" s="69" t="s">
        <v>563</v>
      </c>
      <c r="I93" s="69" t="s">
        <v>378</v>
      </c>
      <c r="J93" s="69" t="s">
        <v>512</v>
      </c>
      <c r="K93" s="82" t="s">
        <v>341</v>
      </c>
      <c r="L93" s="29">
        <f>13-9.5</f>
        <v>3.5</v>
      </c>
      <c r="M93" s="29">
        <v>59</v>
      </c>
      <c r="N93" s="32">
        <v>42402</v>
      </c>
    </row>
    <row r="94" spans="1:14" x14ac:dyDescent="0.35">
      <c r="A94" s="8">
        <f t="shared" si="1"/>
        <v>93</v>
      </c>
      <c r="B94" s="20">
        <v>53</v>
      </c>
      <c r="C94" s="21" t="s">
        <v>3</v>
      </c>
      <c r="D94" s="22" t="s">
        <v>138</v>
      </c>
      <c r="E94" s="23">
        <v>1</v>
      </c>
      <c r="F94" s="76" t="s">
        <v>857</v>
      </c>
      <c r="G94" s="68" t="s">
        <v>138</v>
      </c>
      <c r="H94" s="68" t="s">
        <v>498</v>
      </c>
      <c r="I94" s="68" t="s">
        <v>138</v>
      </c>
      <c r="J94" s="68" t="s">
        <v>518</v>
      </c>
      <c r="K94" s="81" t="s">
        <v>56</v>
      </c>
      <c r="L94" s="24"/>
      <c r="M94" s="25"/>
      <c r="N94" s="26"/>
    </row>
    <row r="95" spans="1:14" x14ac:dyDescent="0.35">
      <c r="A95" s="8">
        <f t="shared" si="1"/>
        <v>94</v>
      </c>
      <c r="B95" s="20">
        <v>57</v>
      </c>
      <c r="C95" s="21" t="s">
        <v>3</v>
      </c>
      <c r="D95" s="22" t="s">
        <v>4</v>
      </c>
      <c r="E95" s="23" t="s">
        <v>313</v>
      </c>
      <c r="F95" s="76" t="s">
        <v>858</v>
      </c>
      <c r="G95" s="68" t="s">
        <v>456</v>
      </c>
      <c r="H95" s="68" t="s">
        <v>604</v>
      </c>
      <c r="I95" s="68" t="s">
        <v>24</v>
      </c>
      <c r="J95" s="68" t="s">
        <v>598</v>
      </c>
      <c r="K95" s="81" t="s">
        <v>139</v>
      </c>
      <c r="L95" s="24"/>
      <c r="M95" s="25"/>
      <c r="N95" s="26"/>
    </row>
    <row r="96" spans="1:14" x14ac:dyDescent="0.35">
      <c r="A96" s="8">
        <f t="shared" si="1"/>
        <v>95</v>
      </c>
      <c r="B96" s="20">
        <v>58</v>
      </c>
      <c r="C96" s="21" t="s">
        <v>3</v>
      </c>
      <c r="D96" s="22" t="s">
        <v>140</v>
      </c>
      <c r="E96" s="23" t="s">
        <v>326</v>
      </c>
      <c r="F96" s="76" t="s">
        <v>859</v>
      </c>
      <c r="G96" s="68" t="s">
        <v>611</v>
      </c>
      <c r="H96" s="68" t="s">
        <v>605</v>
      </c>
      <c r="I96" s="68" t="s">
        <v>65</v>
      </c>
      <c r="J96" s="68" t="s">
        <v>598</v>
      </c>
      <c r="K96" s="81" t="s">
        <v>141</v>
      </c>
      <c r="L96" s="24"/>
      <c r="M96" s="25"/>
      <c r="N96" s="26"/>
    </row>
    <row r="97" spans="1:14" x14ac:dyDescent="0.35">
      <c r="A97" s="8">
        <f t="shared" si="1"/>
        <v>96</v>
      </c>
      <c r="B97" s="20">
        <v>62</v>
      </c>
      <c r="C97" s="21" t="s">
        <v>3</v>
      </c>
      <c r="D97" s="22" t="s">
        <v>142</v>
      </c>
      <c r="E97" s="23">
        <v>8</v>
      </c>
      <c r="F97" s="76" t="s">
        <v>308</v>
      </c>
      <c r="G97" s="68" t="s">
        <v>202</v>
      </c>
      <c r="H97" s="68" t="s">
        <v>498</v>
      </c>
      <c r="I97" s="68" t="s">
        <v>65</v>
      </c>
      <c r="J97" s="68" t="s">
        <v>599</v>
      </c>
      <c r="K97" s="81" t="s">
        <v>143</v>
      </c>
      <c r="L97" s="24"/>
      <c r="M97" s="25"/>
      <c r="N97" s="26"/>
    </row>
    <row r="98" spans="1:14" s="33" customFormat="1" x14ac:dyDescent="0.35">
      <c r="A98" s="8">
        <f t="shared" si="1"/>
        <v>97</v>
      </c>
      <c r="B98" s="28">
        <v>62</v>
      </c>
      <c r="C98" s="29" t="s">
        <v>17</v>
      </c>
      <c r="D98" s="30" t="s">
        <v>376</v>
      </c>
      <c r="E98" s="31">
        <v>8</v>
      </c>
      <c r="F98" s="77" t="s">
        <v>375</v>
      </c>
      <c r="G98" s="69" t="s">
        <v>376</v>
      </c>
      <c r="H98" s="69" t="s">
        <v>498</v>
      </c>
      <c r="I98" s="69" t="s">
        <v>376</v>
      </c>
      <c r="J98" s="69" t="s">
        <v>600</v>
      </c>
      <c r="K98" s="82" t="s">
        <v>145</v>
      </c>
      <c r="L98" s="29">
        <v>9.1999999999999993</v>
      </c>
      <c r="M98" s="29">
        <v>34</v>
      </c>
      <c r="N98" s="32">
        <v>26556</v>
      </c>
    </row>
    <row r="99" spans="1:14" x14ac:dyDescent="0.35">
      <c r="A99" s="8">
        <f t="shared" si="1"/>
        <v>98</v>
      </c>
      <c r="B99" s="20">
        <v>68</v>
      </c>
      <c r="C99" s="21" t="s">
        <v>3</v>
      </c>
      <c r="D99" s="22" t="s">
        <v>18</v>
      </c>
      <c r="E99" s="23">
        <v>5</v>
      </c>
      <c r="F99" s="76" t="s">
        <v>860</v>
      </c>
      <c r="G99" s="68" t="s">
        <v>18</v>
      </c>
      <c r="H99" s="68" t="s">
        <v>498</v>
      </c>
      <c r="I99" s="68" t="s">
        <v>18</v>
      </c>
      <c r="J99" s="68" t="s">
        <v>601</v>
      </c>
      <c r="K99" s="81" t="s">
        <v>146</v>
      </c>
      <c r="L99" s="24"/>
      <c r="M99" s="25"/>
      <c r="N99" s="26"/>
    </row>
    <row r="100" spans="1:14" s="33" customFormat="1" x14ac:dyDescent="0.35">
      <c r="A100" s="8">
        <f t="shared" si="1"/>
        <v>99</v>
      </c>
      <c r="B100" s="28">
        <v>68</v>
      </c>
      <c r="C100" s="29" t="s">
        <v>17</v>
      </c>
      <c r="D100" s="30" t="s">
        <v>343</v>
      </c>
      <c r="E100" s="31">
        <v>5</v>
      </c>
      <c r="F100" s="77" t="s">
        <v>861</v>
      </c>
      <c r="G100" s="69" t="s">
        <v>343</v>
      </c>
      <c r="H100" s="69" t="s">
        <v>606</v>
      </c>
      <c r="I100" s="69" t="s">
        <v>343</v>
      </c>
      <c r="J100" s="69" t="s">
        <v>608</v>
      </c>
      <c r="K100" s="82" t="s">
        <v>433</v>
      </c>
      <c r="L100" s="29">
        <f>17.8-4.3</f>
        <v>13.5</v>
      </c>
      <c r="M100" s="29">
        <v>6</v>
      </c>
      <c r="N100" s="32">
        <v>25008</v>
      </c>
    </row>
    <row r="101" spans="1:14" x14ac:dyDescent="0.35">
      <c r="A101" s="8">
        <f t="shared" si="1"/>
        <v>100</v>
      </c>
      <c r="B101" s="20">
        <v>70</v>
      </c>
      <c r="C101" s="21" t="s">
        <v>3</v>
      </c>
      <c r="D101" s="22" t="s">
        <v>147</v>
      </c>
      <c r="E101" s="23" t="s">
        <v>327</v>
      </c>
      <c r="F101" s="76" t="s">
        <v>862</v>
      </c>
      <c r="G101" s="68" t="s">
        <v>624</v>
      </c>
      <c r="H101" s="68" t="s">
        <v>607</v>
      </c>
      <c r="I101" s="68" t="s">
        <v>571</v>
      </c>
      <c r="J101" s="68" t="s">
        <v>609</v>
      </c>
      <c r="K101" s="81" t="s">
        <v>148</v>
      </c>
      <c r="L101" s="24"/>
      <c r="M101" s="25"/>
      <c r="N101" s="26"/>
    </row>
    <row r="102" spans="1:14" x14ac:dyDescent="0.35">
      <c r="A102" s="8">
        <f t="shared" si="1"/>
        <v>101</v>
      </c>
      <c r="B102" s="20">
        <v>71</v>
      </c>
      <c r="C102" s="21" t="s">
        <v>3</v>
      </c>
      <c r="D102" s="22" t="s">
        <v>144</v>
      </c>
      <c r="E102" s="23">
        <v>8</v>
      </c>
      <c r="F102" s="76" t="s">
        <v>863</v>
      </c>
      <c r="G102" s="68" t="s">
        <v>144</v>
      </c>
      <c r="H102" s="68" t="s">
        <v>498</v>
      </c>
      <c r="I102" s="68" t="s">
        <v>144</v>
      </c>
      <c r="J102" s="68" t="s">
        <v>610</v>
      </c>
      <c r="K102" s="81" t="s">
        <v>149</v>
      </c>
      <c r="L102" s="24"/>
      <c r="M102" s="25"/>
      <c r="N102" s="26"/>
    </row>
    <row r="103" spans="1:14" x14ac:dyDescent="0.35">
      <c r="A103" s="8">
        <f t="shared" si="1"/>
        <v>102</v>
      </c>
      <c r="B103" s="20">
        <v>74</v>
      </c>
      <c r="C103" s="21" t="s">
        <v>3</v>
      </c>
      <c r="D103" s="22" t="s">
        <v>150</v>
      </c>
      <c r="E103" s="23" t="s">
        <v>328</v>
      </c>
      <c r="F103" s="76" t="s">
        <v>309</v>
      </c>
      <c r="G103" s="68" t="s">
        <v>456</v>
      </c>
      <c r="H103" s="68" t="s">
        <v>498</v>
      </c>
      <c r="I103" s="68" t="s">
        <v>202</v>
      </c>
      <c r="J103" s="68" t="s">
        <v>618</v>
      </c>
      <c r="K103" s="81" t="s">
        <v>151</v>
      </c>
      <c r="L103" s="24"/>
      <c r="M103" s="25"/>
      <c r="N103" s="26"/>
    </row>
    <row r="104" spans="1:14" s="33" customFormat="1" x14ac:dyDescent="0.35">
      <c r="A104" s="8">
        <f t="shared" si="1"/>
        <v>103</v>
      </c>
      <c r="B104" s="28">
        <v>74</v>
      </c>
      <c r="C104" s="29" t="s">
        <v>17</v>
      </c>
      <c r="D104" s="30" t="s">
        <v>376</v>
      </c>
      <c r="E104" s="31">
        <v>8</v>
      </c>
      <c r="F104" s="77" t="s">
        <v>864</v>
      </c>
      <c r="G104" s="69" t="s">
        <v>376</v>
      </c>
      <c r="H104" s="69" t="s">
        <v>613</v>
      </c>
      <c r="I104" s="69" t="s">
        <v>376</v>
      </c>
      <c r="J104" s="69" t="s">
        <v>618</v>
      </c>
      <c r="K104" s="82" t="s">
        <v>152</v>
      </c>
      <c r="L104" s="29">
        <f>96-48.3</f>
        <v>47.7</v>
      </c>
      <c r="M104" s="29">
        <v>25</v>
      </c>
      <c r="N104" s="32">
        <v>26224</v>
      </c>
    </row>
    <row r="105" spans="1:14" x14ac:dyDescent="0.35">
      <c r="A105" s="8">
        <f t="shared" si="1"/>
        <v>104</v>
      </c>
      <c r="B105" s="20">
        <v>75</v>
      </c>
      <c r="C105" s="21" t="s">
        <v>3</v>
      </c>
      <c r="D105" s="22" t="s">
        <v>153</v>
      </c>
      <c r="E105" s="23">
        <v>11</v>
      </c>
      <c r="F105" s="76" t="s">
        <v>154</v>
      </c>
      <c r="G105" s="68" t="s">
        <v>153</v>
      </c>
      <c r="H105" s="68" t="s">
        <v>614</v>
      </c>
      <c r="I105" s="68" t="s">
        <v>153</v>
      </c>
      <c r="J105" s="68" t="s">
        <v>619</v>
      </c>
      <c r="K105" s="81" t="s">
        <v>155</v>
      </c>
      <c r="L105" s="24"/>
      <c r="M105" s="25"/>
      <c r="N105" s="26"/>
    </row>
    <row r="106" spans="1:14" s="33" customFormat="1" x14ac:dyDescent="0.35">
      <c r="A106" s="8">
        <f t="shared" si="1"/>
        <v>105</v>
      </c>
      <c r="B106" s="28">
        <v>75</v>
      </c>
      <c r="C106" s="29" t="s">
        <v>17</v>
      </c>
      <c r="D106" s="30" t="s">
        <v>378</v>
      </c>
      <c r="E106" s="31">
        <v>11</v>
      </c>
      <c r="F106" s="77" t="s">
        <v>379</v>
      </c>
      <c r="G106" s="69" t="s">
        <v>378</v>
      </c>
      <c r="H106" s="69" t="s">
        <v>550</v>
      </c>
      <c r="I106" s="69" t="s">
        <v>378</v>
      </c>
      <c r="J106" s="69" t="s">
        <v>625</v>
      </c>
      <c r="K106" s="82" t="s">
        <v>422</v>
      </c>
      <c r="L106" s="29">
        <v>7.2</v>
      </c>
      <c r="M106" s="29">
        <v>36</v>
      </c>
      <c r="N106" s="32">
        <v>27092</v>
      </c>
    </row>
    <row r="107" spans="1:14" s="33" customFormat="1" x14ac:dyDescent="0.35">
      <c r="A107" s="8">
        <f t="shared" si="1"/>
        <v>106</v>
      </c>
      <c r="B107" s="28">
        <v>75</v>
      </c>
      <c r="C107" s="29" t="s">
        <v>17</v>
      </c>
      <c r="D107" s="30" t="s">
        <v>378</v>
      </c>
      <c r="E107" s="31">
        <v>11</v>
      </c>
      <c r="F107" s="77" t="s">
        <v>377</v>
      </c>
      <c r="G107" s="69" t="s">
        <v>378</v>
      </c>
      <c r="H107" s="69" t="s">
        <v>607</v>
      </c>
      <c r="I107" s="69" t="s">
        <v>378</v>
      </c>
      <c r="J107" s="69" t="s">
        <v>620</v>
      </c>
      <c r="K107" s="82" t="s">
        <v>434</v>
      </c>
      <c r="L107" s="29">
        <f>21.9-20.5</f>
        <v>1.3999999999999986</v>
      </c>
      <c r="M107" s="29">
        <v>11</v>
      </c>
      <c r="N107" s="32">
        <v>25554</v>
      </c>
    </row>
    <row r="108" spans="1:14" x14ac:dyDescent="0.35">
      <c r="A108" s="8">
        <f t="shared" si="1"/>
        <v>107</v>
      </c>
      <c r="B108" s="20">
        <v>76</v>
      </c>
      <c r="C108" s="21" t="s">
        <v>3</v>
      </c>
      <c r="D108" s="22" t="s">
        <v>153</v>
      </c>
      <c r="E108" s="23">
        <v>11</v>
      </c>
      <c r="F108" s="76" t="s">
        <v>865</v>
      </c>
      <c r="G108" s="68" t="s">
        <v>153</v>
      </c>
      <c r="H108" s="68" t="s">
        <v>498</v>
      </c>
      <c r="I108" s="68" t="s">
        <v>153</v>
      </c>
      <c r="J108" s="68" t="s">
        <v>621</v>
      </c>
      <c r="K108" s="81" t="s">
        <v>156</v>
      </c>
      <c r="L108" s="24"/>
      <c r="M108" s="25"/>
      <c r="N108" s="26"/>
    </row>
    <row r="109" spans="1:14" x14ac:dyDescent="0.35">
      <c r="A109" s="8">
        <f t="shared" si="1"/>
        <v>108</v>
      </c>
      <c r="B109" s="20">
        <v>78</v>
      </c>
      <c r="C109" s="21" t="s">
        <v>3</v>
      </c>
      <c r="D109" s="22" t="s">
        <v>157</v>
      </c>
      <c r="E109" s="23">
        <v>11</v>
      </c>
      <c r="F109" s="76" t="s">
        <v>951</v>
      </c>
      <c r="G109" s="68" t="s">
        <v>153</v>
      </c>
      <c r="H109" s="68" t="s">
        <v>615</v>
      </c>
      <c r="I109" s="68" t="s">
        <v>515</v>
      </c>
      <c r="J109" s="67" t="s">
        <v>952</v>
      </c>
      <c r="K109" s="81" t="s">
        <v>158</v>
      </c>
      <c r="L109" s="24"/>
      <c r="M109" s="25"/>
      <c r="N109" s="26"/>
    </row>
    <row r="110" spans="1:14" s="33" customFormat="1" x14ac:dyDescent="0.35">
      <c r="A110" s="8">
        <f t="shared" si="1"/>
        <v>109</v>
      </c>
      <c r="B110" s="28">
        <v>78</v>
      </c>
      <c r="C110" s="29" t="s">
        <v>17</v>
      </c>
      <c r="D110" s="30" t="s">
        <v>378</v>
      </c>
      <c r="E110" s="31">
        <v>11</v>
      </c>
      <c r="F110" s="77" t="s">
        <v>380</v>
      </c>
      <c r="G110" s="69" t="s">
        <v>378</v>
      </c>
      <c r="H110" s="69" t="s">
        <v>616</v>
      </c>
      <c r="I110" s="69" t="s">
        <v>378</v>
      </c>
      <c r="J110" s="69" t="s">
        <v>622</v>
      </c>
      <c r="K110" s="82" t="s">
        <v>159</v>
      </c>
      <c r="L110" s="29">
        <f>90.1-71.9</f>
        <v>18.199999999999989</v>
      </c>
      <c r="M110" s="29">
        <v>31</v>
      </c>
      <c r="N110" s="32">
        <v>26281</v>
      </c>
    </row>
    <row r="111" spans="1:14" x14ac:dyDescent="0.35">
      <c r="A111" s="8">
        <f t="shared" si="1"/>
        <v>110</v>
      </c>
      <c r="B111" s="20">
        <v>79</v>
      </c>
      <c r="C111" s="21" t="s">
        <v>3</v>
      </c>
      <c r="D111" s="22" t="s">
        <v>153</v>
      </c>
      <c r="E111" s="23">
        <v>11</v>
      </c>
      <c r="F111" s="76" t="s">
        <v>866</v>
      </c>
      <c r="G111" s="68" t="s">
        <v>153</v>
      </c>
      <c r="H111" s="68" t="s">
        <v>498</v>
      </c>
      <c r="I111" s="68" t="s">
        <v>153</v>
      </c>
      <c r="J111" s="68" t="s">
        <v>617</v>
      </c>
      <c r="K111" s="81" t="s">
        <v>160</v>
      </c>
      <c r="L111" s="24"/>
      <c r="M111" s="25"/>
      <c r="N111" s="26"/>
    </row>
    <row r="112" spans="1:14" x14ac:dyDescent="0.35">
      <c r="A112" s="8">
        <f t="shared" si="1"/>
        <v>111</v>
      </c>
      <c r="B112" s="20">
        <v>79</v>
      </c>
      <c r="C112" s="21" t="s">
        <v>3</v>
      </c>
      <c r="D112" s="22" t="s">
        <v>63</v>
      </c>
      <c r="E112" s="23" t="s">
        <v>318</v>
      </c>
      <c r="F112" s="76" t="s">
        <v>867</v>
      </c>
      <c r="G112" s="68" t="s">
        <v>153</v>
      </c>
      <c r="H112" s="68" t="s">
        <v>617</v>
      </c>
      <c r="I112" s="68" t="s">
        <v>202</v>
      </c>
      <c r="J112" s="68" t="s">
        <v>623</v>
      </c>
      <c r="K112" s="81" t="s">
        <v>161</v>
      </c>
      <c r="L112" s="24"/>
      <c r="M112" s="25"/>
      <c r="N112" s="26"/>
    </row>
    <row r="113" spans="1:14" x14ac:dyDescent="0.35">
      <c r="A113" s="8">
        <f t="shared" si="1"/>
        <v>112</v>
      </c>
      <c r="B113" s="20">
        <v>80</v>
      </c>
      <c r="C113" s="21" t="s">
        <v>3</v>
      </c>
      <c r="D113" s="22" t="s">
        <v>162</v>
      </c>
      <c r="E113" s="23">
        <v>4</v>
      </c>
      <c r="F113" s="76" t="s">
        <v>868</v>
      </c>
      <c r="G113" s="68" t="s">
        <v>13</v>
      </c>
      <c r="H113" s="68" t="s">
        <v>559</v>
      </c>
      <c r="I113" s="68" t="s">
        <v>166</v>
      </c>
      <c r="J113" s="68" t="s">
        <v>629</v>
      </c>
      <c r="K113" s="81" t="s">
        <v>163</v>
      </c>
      <c r="L113" s="24"/>
      <c r="M113" s="25"/>
      <c r="N113" s="26"/>
    </row>
    <row r="114" spans="1:14" x14ac:dyDescent="0.35">
      <c r="A114" s="8">
        <f t="shared" si="1"/>
        <v>113</v>
      </c>
      <c r="B114" s="20">
        <v>80</v>
      </c>
      <c r="C114" s="21" t="s">
        <v>3</v>
      </c>
      <c r="D114" s="22" t="s">
        <v>164</v>
      </c>
      <c r="E114" s="23">
        <v>3</v>
      </c>
      <c r="F114" s="76" t="s">
        <v>869</v>
      </c>
      <c r="G114" s="68" t="s">
        <v>637</v>
      </c>
      <c r="H114" s="68" t="s">
        <v>626</v>
      </c>
      <c r="I114" s="68" t="s">
        <v>593</v>
      </c>
      <c r="J114" s="68" t="s">
        <v>630</v>
      </c>
      <c r="K114" s="81" t="s">
        <v>165</v>
      </c>
      <c r="L114" s="24"/>
      <c r="M114" s="25"/>
      <c r="N114" s="26"/>
    </row>
    <row r="115" spans="1:14" x14ac:dyDescent="0.35">
      <c r="A115" s="8">
        <f t="shared" si="1"/>
        <v>114</v>
      </c>
      <c r="B115" s="20">
        <v>84</v>
      </c>
      <c r="C115" s="21" t="s">
        <v>3</v>
      </c>
      <c r="D115" s="22" t="s">
        <v>166</v>
      </c>
      <c r="E115" s="23">
        <v>4</v>
      </c>
      <c r="F115" s="76" t="s">
        <v>870</v>
      </c>
      <c r="G115" s="68" t="s">
        <v>166</v>
      </c>
      <c r="H115" s="68" t="s">
        <v>519</v>
      </c>
      <c r="I115" s="68" t="s">
        <v>166</v>
      </c>
      <c r="J115" s="68" t="s">
        <v>631</v>
      </c>
      <c r="K115" s="81" t="s">
        <v>167</v>
      </c>
      <c r="L115" s="24"/>
      <c r="M115" s="25"/>
      <c r="N115" s="26"/>
    </row>
    <row r="116" spans="1:14" s="33" customFormat="1" x14ac:dyDescent="0.35">
      <c r="A116" s="8">
        <f t="shared" si="1"/>
        <v>115</v>
      </c>
      <c r="B116" s="37">
        <v>84</v>
      </c>
      <c r="C116" s="29" t="s">
        <v>17</v>
      </c>
      <c r="D116" s="30" t="s">
        <v>382</v>
      </c>
      <c r="E116" s="31">
        <v>4</v>
      </c>
      <c r="F116" s="77" t="s">
        <v>871</v>
      </c>
      <c r="G116" s="69" t="s">
        <v>382</v>
      </c>
      <c r="H116" s="69" t="s">
        <v>519</v>
      </c>
      <c r="I116" s="69" t="s">
        <v>382</v>
      </c>
      <c r="J116" s="69" t="s">
        <v>632</v>
      </c>
      <c r="K116" s="82" t="s">
        <v>381</v>
      </c>
      <c r="L116" s="29">
        <v>7.1</v>
      </c>
      <c r="M116" s="29">
        <v>57</v>
      </c>
      <c r="N116" s="32">
        <v>39270</v>
      </c>
    </row>
    <row r="117" spans="1:14" x14ac:dyDescent="0.35">
      <c r="A117" s="8">
        <f t="shared" si="1"/>
        <v>116</v>
      </c>
      <c r="B117" s="20">
        <v>88</v>
      </c>
      <c r="C117" s="21" t="s">
        <v>3</v>
      </c>
      <c r="D117" s="22" t="s">
        <v>168</v>
      </c>
      <c r="E117" s="23">
        <v>10</v>
      </c>
      <c r="F117" s="76" t="s">
        <v>872</v>
      </c>
      <c r="G117" s="68" t="s">
        <v>638</v>
      </c>
      <c r="H117" s="68" t="s">
        <v>627</v>
      </c>
      <c r="I117" s="68" t="s">
        <v>492</v>
      </c>
      <c r="J117" s="68" t="s">
        <v>521</v>
      </c>
      <c r="K117" s="81" t="s">
        <v>169</v>
      </c>
      <c r="L117" s="24"/>
      <c r="M117" s="25"/>
      <c r="N117" s="26"/>
    </row>
    <row r="118" spans="1:14" s="33" customFormat="1" x14ac:dyDescent="0.35">
      <c r="A118" s="8">
        <f t="shared" si="1"/>
        <v>117</v>
      </c>
      <c r="B118" s="28">
        <v>88</v>
      </c>
      <c r="C118" s="29" t="s">
        <v>17</v>
      </c>
      <c r="D118" s="30" t="s">
        <v>351</v>
      </c>
      <c r="E118" s="31">
        <v>10</v>
      </c>
      <c r="F118" s="77" t="s">
        <v>383</v>
      </c>
      <c r="G118" s="69" t="s">
        <v>351</v>
      </c>
      <c r="H118" s="69" t="s">
        <v>498</v>
      </c>
      <c r="I118" s="69" t="s">
        <v>351</v>
      </c>
      <c r="J118" s="69" t="s">
        <v>521</v>
      </c>
      <c r="K118" s="82" t="s">
        <v>68</v>
      </c>
      <c r="L118" s="29">
        <v>25.3</v>
      </c>
      <c r="M118" s="29">
        <v>19</v>
      </c>
      <c r="N118" s="32">
        <v>25825</v>
      </c>
    </row>
    <row r="119" spans="1:14" s="33" customFormat="1" x14ac:dyDescent="0.35">
      <c r="A119" s="8">
        <f t="shared" si="1"/>
        <v>118</v>
      </c>
      <c r="B119" s="28">
        <v>88</v>
      </c>
      <c r="C119" s="29" t="s">
        <v>17</v>
      </c>
      <c r="D119" s="30" t="s">
        <v>385</v>
      </c>
      <c r="E119" s="31">
        <v>10</v>
      </c>
      <c r="F119" s="77" t="s">
        <v>384</v>
      </c>
      <c r="G119" s="69" t="s">
        <v>385</v>
      </c>
      <c r="H119" s="69" t="s">
        <v>628</v>
      </c>
      <c r="I119" s="69" t="s">
        <v>385</v>
      </c>
      <c r="J119" s="69" t="s">
        <v>633</v>
      </c>
      <c r="K119" s="82" t="s">
        <v>170</v>
      </c>
      <c r="L119" s="29">
        <f>71.7-38.2</f>
        <v>33.5</v>
      </c>
      <c r="M119" s="29">
        <v>49</v>
      </c>
      <c r="N119" s="32">
        <v>31623</v>
      </c>
    </row>
    <row r="120" spans="1:14" ht="35.25" customHeight="1" x14ac:dyDescent="0.35">
      <c r="A120" s="8">
        <f t="shared" si="1"/>
        <v>119</v>
      </c>
      <c r="B120" s="20">
        <v>89</v>
      </c>
      <c r="C120" s="21" t="s">
        <v>3</v>
      </c>
      <c r="D120" s="22" t="s">
        <v>330</v>
      </c>
      <c r="E120" s="23" t="s">
        <v>329</v>
      </c>
      <c r="F120" s="76" t="s">
        <v>873</v>
      </c>
      <c r="G120" s="68" t="s">
        <v>173</v>
      </c>
      <c r="H120" s="68" t="s">
        <v>498</v>
      </c>
      <c r="I120" s="68" t="s">
        <v>242</v>
      </c>
      <c r="J120" s="68" t="s">
        <v>634</v>
      </c>
      <c r="K120" s="81" t="s">
        <v>171</v>
      </c>
      <c r="L120" s="24"/>
      <c r="M120" s="25"/>
      <c r="N120" s="26"/>
    </row>
    <row r="121" spans="1:14" s="33" customFormat="1" x14ac:dyDescent="0.35">
      <c r="A121" s="8">
        <f t="shared" si="1"/>
        <v>120</v>
      </c>
      <c r="B121" s="28">
        <v>89</v>
      </c>
      <c r="C121" s="29" t="s">
        <v>17</v>
      </c>
      <c r="D121" s="30" t="s">
        <v>373</v>
      </c>
      <c r="E121" s="31">
        <v>3</v>
      </c>
      <c r="F121" s="77" t="s">
        <v>387</v>
      </c>
      <c r="G121" s="69" t="s">
        <v>373</v>
      </c>
      <c r="H121" s="69" t="s">
        <v>498</v>
      </c>
      <c r="I121" s="69" t="s">
        <v>373</v>
      </c>
      <c r="J121" s="69" t="s">
        <v>635</v>
      </c>
      <c r="K121" s="82" t="s">
        <v>172</v>
      </c>
      <c r="L121" s="29">
        <v>27.4</v>
      </c>
      <c r="M121" s="29">
        <v>48</v>
      </c>
      <c r="N121" s="32">
        <v>31503</v>
      </c>
    </row>
    <row r="122" spans="1:14" s="33" customFormat="1" x14ac:dyDescent="0.35">
      <c r="A122" s="8">
        <f t="shared" si="1"/>
        <v>121</v>
      </c>
      <c r="B122" s="28">
        <v>89</v>
      </c>
      <c r="C122" s="29" t="s">
        <v>17</v>
      </c>
      <c r="D122" s="30" t="s">
        <v>386</v>
      </c>
      <c r="E122" s="31">
        <v>9</v>
      </c>
      <c r="F122" s="77" t="s">
        <v>874</v>
      </c>
      <c r="G122" s="69" t="s">
        <v>386</v>
      </c>
      <c r="H122" s="69" t="s">
        <v>559</v>
      </c>
      <c r="I122" s="69" t="s">
        <v>386</v>
      </c>
      <c r="J122" s="69" t="s">
        <v>636</v>
      </c>
      <c r="K122" s="82" t="s">
        <v>174</v>
      </c>
      <c r="L122" s="29">
        <f>7.6-3.2</f>
        <v>4.3999999999999995</v>
      </c>
      <c r="M122" s="29">
        <v>27</v>
      </c>
      <c r="N122" s="32">
        <v>26246</v>
      </c>
    </row>
    <row r="123" spans="1:14" s="33" customFormat="1" x14ac:dyDescent="0.35">
      <c r="A123" s="8">
        <f t="shared" si="1"/>
        <v>122</v>
      </c>
      <c r="B123" s="28">
        <v>89</v>
      </c>
      <c r="C123" s="29" t="s">
        <v>17</v>
      </c>
      <c r="D123" s="30" t="s">
        <v>351</v>
      </c>
      <c r="E123" s="31">
        <v>10</v>
      </c>
      <c r="F123" s="77" t="s">
        <v>875</v>
      </c>
      <c r="G123" s="69" t="s">
        <v>351</v>
      </c>
      <c r="H123" s="69" t="s">
        <v>498</v>
      </c>
      <c r="I123" s="69" t="s">
        <v>351</v>
      </c>
      <c r="J123" s="69" t="s">
        <v>642</v>
      </c>
      <c r="K123" s="82" t="s">
        <v>175</v>
      </c>
      <c r="L123" s="29">
        <v>24</v>
      </c>
      <c r="M123" s="29">
        <v>20</v>
      </c>
      <c r="N123" s="32">
        <v>25825</v>
      </c>
    </row>
    <row r="124" spans="1:14" x14ac:dyDescent="0.35">
      <c r="A124" s="8">
        <f t="shared" si="1"/>
        <v>123</v>
      </c>
      <c r="B124" s="20">
        <v>91</v>
      </c>
      <c r="C124" s="21" t="s">
        <v>3</v>
      </c>
      <c r="D124" s="22" t="s">
        <v>150</v>
      </c>
      <c r="E124" s="23" t="s">
        <v>328</v>
      </c>
      <c r="F124" s="76" t="s">
        <v>876</v>
      </c>
      <c r="G124" s="68" t="s">
        <v>456</v>
      </c>
      <c r="H124" s="68" t="s">
        <v>640</v>
      </c>
      <c r="I124" s="68" t="s">
        <v>202</v>
      </c>
      <c r="J124" s="68" t="s">
        <v>518</v>
      </c>
      <c r="K124" s="81" t="s">
        <v>176</v>
      </c>
      <c r="L124" s="24"/>
      <c r="M124" s="25"/>
      <c r="N124" s="26"/>
    </row>
    <row r="125" spans="1:14" s="33" customFormat="1" x14ac:dyDescent="0.35">
      <c r="A125" s="8">
        <f t="shared" si="1"/>
        <v>124</v>
      </c>
      <c r="B125" s="38">
        <v>91</v>
      </c>
      <c r="C125" s="39" t="s">
        <v>17</v>
      </c>
      <c r="D125" s="36" t="s">
        <v>388</v>
      </c>
      <c r="E125" s="39">
        <v>12</v>
      </c>
      <c r="F125" s="78" t="s">
        <v>877</v>
      </c>
      <c r="G125" s="72" t="s">
        <v>388</v>
      </c>
      <c r="H125" s="72" t="s">
        <v>640</v>
      </c>
      <c r="I125" s="72" t="s">
        <v>388</v>
      </c>
      <c r="J125" s="72" t="s">
        <v>643</v>
      </c>
      <c r="K125" s="84" t="s">
        <v>177</v>
      </c>
      <c r="L125" s="39">
        <f>13.4-9.2</f>
        <v>4.2000000000000011</v>
      </c>
      <c r="M125" s="39">
        <v>29</v>
      </c>
      <c r="N125" s="40">
        <v>26252</v>
      </c>
    </row>
    <row r="126" spans="1:14" x14ac:dyDescent="0.35">
      <c r="A126" s="8">
        <f t="shared" si="1"/>
        <v>125</v>
      </c>
      <c r="B126" s="20">
        <v>92</v>
      </c>
      <c r="C126" s="21" t="s">
        <v>3</v>
      </c>
      <c r="D126" s="22" t="s">
        <v>20</v>
      </c>
      <c r="E126" s="23">
        <v>4</v>
      </c>
      <c r="F126" s="76" t="s">
        <v>878</v>
      </c>
      <c r="G126" s="68" t="s">
        <v>20</v>
      </c>
      <c r="H126" s="68" t="s">
        <v>498</v>
      </c>
      <c r="I126" s="68" t="s">
        <v>20</v>
      </c>
      <c r="J126" s="68" t="s">
        <v>644</v>
      </c>
      <c r="K126" s="81" t="s">
        <v>178</v>
      </c>
      <c r="L126" s="24"/>
      <c r="M126" s="25"/>
      <c r="N126" s="26"/>
    </row>
    <row r="127" spans="1:14" x14ac:dyDescent="0.35">
      <c r="A127" s="8">
        <f t="shared" si="1"/>
        <v>126</v>
      </c>
      <c r="B127" s="20">
        <v>94</v>
      </c>
      <c r="C127" s="21" t="s">
        <v>3</v>
      </c>
      <c r="D127" s="22" t="s">
        <v>153</v>
      </c>
      <c r="E127" s="23">
        <v>11</v>
      </c>
      <c r="F127" s="76" t="s">
        <v>879</v>
      </c>
      <c r="G127" s="68" t="s">
        <v>153</v>
      </c>
      <c r="H127" s="68" t="s">
        <v>641</v>
      </c>
      <c r="I127" s="68" t="s">
        <v>153</v>
      </c>
      <c r="J127" s="68" t="s">
        <v>645</v>
      </c>
      <c r="K127" s="81" t="s">
        <v>179</v>
      </c>
      <c r="L127" s="24"/>
      <c r="M127" s="25"/>
      <c r="N127" s="26"/>
    </row>
    <row r="128" spans="1:14" x14ac:dyDescent="0.35">
      <c r="A128" s="8">
        <f t="shared" si="1"/>
        <v>127</v>
      </c>
      <c r="B128" s="20">
        <v>96</v>
      </c>
      <c r="C128" s="21" t="s">
        <v>3</v>
      </c>
      <c r="D128" s="22" t="s">
        <v>180</v>
      </c>
      <c r="E128" s="23" t="s">
        <v>322</v>
      </c>
      <c r="F128" s="76" t="s">
        <v>880</v>
      </c>
      <c r="G128" s="68" t="s">
        <v>567</v>
      </c>
      <c r="H128" s="68" t="s">
        <v>498</v>
      </c>
      <c r="I128" s="68" t="s">
        <v>242</v>
      </c>
      <c r="J128" s="68" t="s">
        <v>646</v>
      </c>
      <c r="K128" s="81" t="s">
        <v>181</v>
      </c>
      <c r="L128" s="24"/>
      <c r="M128" s="25"/>
      <c r="N128" s="26"/>
    </row>
    <row r="129" spans="1:14" x14ac:dyDescent="0.35">
      <c r="A129" s="8">
        <f t="shared" si="1"/>
        <v>128</v>
      </c>
      <c r="B129" s="20">
        <v>97</v>
      </c>
      <c r="C129" s="21" t="s">
        <v>3</v>
      </c>
      <c r="D129" s="22" t="s">
        <v>42</v>
      </c>
      <c r="E129" s="23">
        <v>2</v>
      </c>
      <c r="F129" s="76" t="s">
        <v>182</v>
      </c>
      <c r="G129" s="68" t="s">
        <v>42</v>
      </c>
      <c r="H129" s="68" t="s">
        <v>498</v>
      </c>
      <c r="I129" s="68" t="s">
        <v>42</v>
      </c>
      <c r="J129" s="68" t="s">
        <v>653</v>
      </c>
      <c r="K129" s="81" t="s">
        <v>183</v>
      </c>
      <c r="L129" s="24"/>
      <c r="M129" s="25"/>
      <c r="N129" s="26"/>
    </row>
    <row r="130" spans="1:14" x14ac:dyDescent="0.35">
      <c r="A130" s="8">
        <f t="shared" si="1"/>
        <v>129</v>
      </c>
      <c r="B130" s="20">
        <v>101</v>
      </c>
      <c r="C130" s="21" t="s">
        <v>3</v>
      </c>
      <c r="D130" s="22" t="s">
        <v>184</v>
      </c>
      <c r="E130" s="23" t="s">
        <v>320</v>
      </c>
      <c r="F130" s="76" t="s">
        <v>881</v>
      </c>
      <c r="G130" s="68" t="s">
        <v>24</v>
      </c>
      <c r="H130" s="68" t="s">
        <v>521</v>
      </c>
      <c r="I130" s="68" t="s">
        <v>10</v>
      </c>
      <c r="J130" s="68" t="s">
        <v>654</v>
      </c>
      <c r="K130" s="81" t="s">
        <v>185</v>
      </c>
      <c r="L130" s="24"/>
      <c r="M130" s="25"/>
      <c r="N130" s="26"/>
    </row>
    <row r="131" spans="1:14" s="33" customFormat="1" x14ac:dyDescent="0.35">
      <c r="A131" s="8">
        <f t="shared" ref="A131:A195" si="2">A130+1</f>
        <v>130</v>
      </c>
      <c r="B131" s="20">
        <v>101</v>
      </c>
      <c r="C131" s="21" t="s">
        <v>3</v>
      </c>
      <c r="D131" s="22" t="s">
        <v>81</v>
      </c>
      <c r="E131" s="23">
        <v>5</v>
      </c>
      <c r="F131" s="76" t="s">
        <v>882</v>
      </c>
      <c r="G131" s="68" t="s">
        <v>534</v>
      </c>
      <c r="H131" s="88" t="s">
        <v>647</v>
      </c>
      <c r="I131" s="68" t="s">
        <v>540</v>
      </c>
      <c r="J131" s="68" t="s">
        <v>655</v>
      </c>
      <c r="K131" s="81" t="s">
        <v>186</v>
      </c>
      <c r="L131" s="24"/>
      <c r="M131" s="25"/>
      <c r="N131" s="26"/>
    </row>
    <row r="132" spans="1:14" x14ac:dyDescent="0.35">
      <c r="A132" s="8">
        <f t="shared" si="2"/>
        <v>131</v>
      </c>
      <c r="B132" s="20">
        <v>101</v>
      </c>
      <c r="C132" s="21" t="s">
        <v>3</v>
      </c>
      <c r="D132" s="22" t="s">
        <v>109</v>
      </c>
      <c r="E132" s="23">
        <v>4</v>
      </c>
      <c r="F132" s="76" t="s">
        <v>883</v>
      </c>
      <c r="G132" s="68" t="s">
        <v>109</v>
      </c>
      <c r="H132" s="68" t="s">
        <v>498</v>
      </c>
      <c r="I132" s="68" t="s">
        <v>109</v>
      </c>
      <c r="J132" s="68" t="s">
        <v>656</v>
      </c>
      <c r="K132" s="81" t="s">
        <v>187</v>
      </c>
      <c r="L132" s="24"/>
      <c r="M132" s="25"/>
      <c r="N132" s="26"/>
    </row>
    <row r="133" spans="1:14" x14ac:dyDescent="0.35">
      <c r="A133" s="8">
        <f t="shared" si="2"/>
        <v>132</v>
      </c>
      <c r="B133" s="20">
        <v>101</v>
      </c>
      <c r="C133" s="21" t="s">
        <v>3</v>
      </c>
      <c r="D133" s="22" t="s">
        <v>188</v>
      </c>
      <c r="E133" s="23">
        <v>4</v>
      </c>
      <c r="F133" s="76" t="s">
        <v>884</v>
      </c>
      <c r="G133" s="68" t="s">
        <v>188</v>
      </c>
      <c r="H133" s="68" t="s">
        <v>648</v>
      </c>
      <c r="I133" s="68" t="s">
        <v>188</v>
      </c>
      <c r="J133" s="68" t="s">
        <v>657</v>
      </c>
      <c r="K133" s="81" t="s">
        <v>189</v>
      </c>
      <c r="L133" s="24"/>
      <c r="M133" s="25"/>
      <c r="N133" s="26"/>
    </row>
    <row r="134" spans="1:14" x14ac:dyDescent="0.35">
      <c r="A134" s="8">
        <f t="shared" si="2"/>
        <v>133</v>
      </c>
      <c r="B134" s="20">
        <v>101</v>
      </c>
      <c r="C134" s="21" t="s">
        <v>3</v>
      </c>
      <c r="D134" s="22" t="s">
        <v>190</v>
      </c>
      <c r="E134" s="23">
        <v>1</v>
      </c>
      <c r="F134" s="76" t="s">
        <v>885</v>
      </c>
      <c r="G134" s="68" t="s">
        <v>72</v>
      </c>
      <c r="H134" s="68" t="s">
        <v>649</v>
      </c>
      <c r="I134" s="68" t="s">
        <v>72</v>
      </c>
      <c r="J134" s="68" t="s">
        <v>658</v>
      </c>
      <c r="K134" s="81" t="s">
        <v>191</v>
      </c>
      <c r="L134" s="24"/>
      <c r="M134" s="25"/>
      <c r="N134" s="26"/>
    </row>
    <row r="135" spans="1:14" x14ac:dyDescent="0.35">
      <c r="A135" s="8">
        <f t="shared" si="2"/>
        <v>134</v>
      </c>
      <c r="B135" s="20">
        <v>101</v>
      </c>
      <c r="C135" s="21" t="s">
        <v>3</v>
      </c>
      <c r="D135" s="22" t="s">
        <v>192</v>
      </c>
      <c r="E135" s="23">
        <v>1</v>
      </c>
      <c r="F135" s="76" t="s">
        <v>886</v>
      </c>
      <c r="G135" s="68" t="s">
        <v>72</v>
      </c>
      <c r="H135" s="68" t="s">
        <v>650</v>
      </c>
      <c r="I135" s="68" t="s">
        <v>665</v>
      </c>
      <c r="J135" s="68" t="s">
        <v>659</v>
      </c>
      <c r="K135" s="81" t="s">
        <v>193</v>
      </c>
      <c r="L135" s="24"/>
      <c r="M135" s="25"/>
      <c r="N135" s="26"/>
    </row>
    <row r="136" spans="1:14" x14ac:dyDescent="0.35">
      <c r="A136" s="8">
        <f t="shared" si="2"/>
        <v>135</v>
      </c>
      <c r="B136" s="20">
        <v>101</v>
      </c>
      <c r="C136" s="21" t="s">
        <v>3</v>
      </c>
      <c r="D136" s="22" t="s">
        <v>194</v>
      </c>
      <c r="E136" s="23">
        <v>1</v>
      </c>
      <c r="F136" s="76" t="s">
        <v>887</v>
      </c>
      <c r="G136" s="68" t="s">
        <v>194</v>
      </c>
      <c r="H136" s="68" t="s">
        <v>651</v>
      </c>
      <c r="I136" s="68" t="s">
        <v>194</v>
      </c>
      <c r="J136" s="68" t="s">
        <v>660</v>
      </c>
      <c r="K136" s="81" t="s">
        <v>195</v>
      </c>
      <c r="L136" s="24"/>
      <c r="M136" s="25"/>
      <c r="N136" s="26"/>
    </row>
    <row r="137" spans="1:14" s="33" customFormat="1" ht="26.5" x14ac:dyDescent="0.35">
      <c r="A137" s="8">
        <f t="shared" si="2"/>
        <v>136</v>
      </c>
      <c r="B137" s="38">
        <v>101</v>
      </c>
      <c r="C137" s="39" t="s">
        <v>17</v>
      </c>
      <c r="D137" s="36" t="s">
        <v>345</v>
      </c>
      <c r="E137" s="39">
        <v>5</v>
      </c>
      <c r="F137" s="78" t="s">
        <v>440</v>
      </c>
      <c r="G137" s="72" t="s">
        <v>345</v>
      </c>
      <c r="H137" s="69" t="s">
        <v>652</v>
      </c>
      <c r="I137" s="72" t="s">
        <v>345</v>
      </c>
      <c r="J137" s="106" t="s">
        <v>661</v>
      </c>
      <c r="K137" s="84" t="s">
        <v>423</v>
      </c>
      <c r="L137" s="39">
        <f>48.9-27.5</f>
        <v>21.4</v>
      </c>
      <c r="M137" s="39">
        <v>60</v>
      </c>
      <c r="N137" s="40">
        <v>42717</v>
      </c>
    </row>
    <row r="138" spans="1:14" s="33" customFormat="1" ht="36" customHeight="1" x14ac:dyDescent="0.35">
      <c r="A138" s="8">
        <f t="shared" si="2"/>
        <v>137</v>
      </c>
      <c r="B138" s="28">
        <v>101</v>
      </c>
      <c r="C138" s="29" t="s">
        <v>17</v>
      </c>
      <c r="D138" s="30" t="s">
        <v>390</v>
      </c>
      <c r="E138" s="31">
        <v>1</v>
      </c>
      <c r="F138" s="77" t="s">
        <v>389</v>
      </c>
      <c r="G138" s="69" t="s">
        <v>390</v>
      </c>
      <c r="H138" s="69" t="s">
        <v>541</v>
      </c>
      <c r="I138" s="69" t="s">
        <v>390</v>
      </c>
      <c r="J138" s="107" t="s">
        <v>662</v>
      </c>
      <c r="K138" s="82" t="s">
        <v>197</v>
      </c>
      <c r="L138" s="29">
        <v>12.1</v>
      </c>
      <c r="M138" s="29">
        <v>12</v>
      </c>
      <c r="N138" s="32">
        <v>25617</v>
      </c>
    </row>
    <row r="139" spans="1:14" x14ac:dyDescent="0.35">
      <c r="A139" s="8">
        <f t="shared" si="2"/>
        <v>138</v>
      </c>
      <c r="B139" s="20">
        <v>108</v>
      </c>
      <c r="C139" s="21" t="s">
        <v>3</v>
      </c>
      <c r="D139" s="22" t="s">
        <v>198</v>
      </c>
      <c r="E139" s="23" t="s">
        <v>331</v>
      </c>
      <c r="F139" s="76" t="s">
        <v>888</v>
      </c>
      <c r="G139" s="68" t="s">
        <v>583</v>
      </c>
      <c r="H139" s="68" t="s">
        <v>498</v>
      </c>
      <c r="I139" s="68" t="s">
        <v>678</v>
      </c>
      <c r="J139" s="105">
        <v>15.2</v>
      </c>
      <c r="K139" s="81" t="s">
        <v>199</v>
      </c>
      <c r="L139" s="24"/>
      <c r="M139" s="25"/>
      <c r="N139" s="26"/>
    </row>
    <row r="140" spans="1:14" x14ac:dyDescent="0.35">
      <c r="A140" s="8">
        <f t="shared" si="2"/>
        <v>139</v>
      </c>
      <c r="B140" s="20">
        <v>111</v>
      </c>
      <c r="C140" s="21" t="s">
        <v>3</v>
      </c>
      <c r="D140" s="22" t="s">
        <v>200</v>
      </c>
      <c r="E140" s="23">
        <v>8</v>
      </c>
      <c r="F140" s="76" t="s">
        <v>889</v>
      </c>
      <c r="G140" s="68" t="s">
        <v>515</v>
      </c>
      <c r="H140" s="68" t="s">
        <v>666</v>
      </c>
      <c r="I140" s="68" t="s">
        <v>202</v>
      </c>
      <c r="J140" s="105">
        <v>18.399999999999999</v>
      </c>
      <c r="K140" s="81" t="s">
        <v>201</v>
      </c>
      <c r="L140" s="24"/>
      <c r="M140" s="25"/>
      <c r="N140" s="26"/>
    </row>
    <row r="141" spans="1:14" x14ac:dyDescent="0.35">
      <c r="A141" s="8">
        <f t="shared" si="2"/>
        <v>140</v>
      </c>
      <c r="B141" s="20">
        <v>111</v>
      </c>
      <c r="C141" s="21" t="s">
        <v>3</v>
      </c>
      <c r="D141" s="22" t="s">
        <v>202</v>
      </c>
      <c r="E141" s="23">
        <v>8</v>
      </c>
      <c r="F141" s="76" t="s">
        <v>890</v>
      </c>
      <c r="G141" s="68" t="s">
        <v>202</v>
      </c>
      <c r="H141" s="68" t="s">
        <v>667</v>
      </c>
      <c r="I141" s="68" t="s">
        <v>202</v>
      </c>
      <c r="J141" s="68" t="s">
        <v>671</v>
      </c>
      <c r="K141" s="81" t="s">
        <v>203</v>
      </c>
      <c r="L141" s="24"/>
      <c r="M141" s="25"/>
      <c r="N141" s="26"/>
    </row>
    <row r="142" spans="1:14" x14ac:dyDescent="0.35">
      <c r="A142" s="8">
        <f t="shared" si="2"/>
        <v>141</v>
      </c>
      <c r="B142" s="20">
        <v>116</v>
      </c>
      <c r="C142" s="21" t="s">
        <v>3</v>
      </c>
      <c r="D142" s="22" t="s">
        <v>58</v>
      </c>
      <c r="E142" s="23">
        <v>4</v>
      </c>
      <c r="F142" s="76" t="s">
        <v>891</v>
      </c>
      <c r="G142" s="68" t="s">
        <v>58</v>
      </c>
      <c r="H142" s="68" t="s">
        <v>498</v>
      </c>
      <c r="I142" s="68" t="s">
        <v>58</v>
      </c>
      <c r="J142" s="105">
        <v>35.5</v>
      </c>
      <c r="K142" s="81" t="s">
        <v>204</v>
      </c>
      <c r="L142" s="24"/>
      <c r="M142" s="25"/>
      <c r="N142" s="26"/>
    </row>
    <row r="143" spans="1:14" s="33" customFormat="1" x14ac:dyDescent="0.35">
      <c r="A143" s="8">
        <f t="shared" si="2"/>
        <v>142</v>
      </c>
      <c r="B143" s="28">
        <v>116</v>
      </c>
      <c r="C143" s="29" t="s">
        <v>17</v>
      </c>
      <c r="D143" s="30" t="s">
        <v>363</v>
      </c>
      <c r="E143" s="31">
        <v>4</v>
      </c>
      <c r="F143" s="77" t="s">
        <v>892</v>
      </c>
      <c r="G143" s="69" t="s">
        <v>363</v>
      </c>
      <c r="H143" s="69" t="s">
        <v>498</v>
      </c>
      <c r="I143" s="69" t="s">
        <v>363</v>
      </c>
      <c r="J143" s="69" t="s">
        <v>672</v>
      </c>
      <c r="K143" s="82" t="s">
        <v>205</v>
      </c>
      <c r="L143" s="29">
        <v>27.8</v>
      </c>
      <c r="M143" s="29">
        <v>51</v>
      </c>
      <c r="N143" s="32">
        <v>32406</v>
      </c>
    </row>
    <row r="144" spans="1:14" x14ac:dyDescent="0.35">
      <c r="A144" s="8">
        <f t="shared" si="2"/>
        <v>143</v>
      </c>
      <c r="B144" s="20">
        <v>118</v>
      </c>
      <c r="C144" s="21" t="s">
        <v>3</v>
      </c>
      <c r="D144" s="22" t="s">
        <v>206</v>
      </c>
      <c r="E144" s="23">
        <v>7</v>
      </c>
      <c r="F144" s="76" t="s">
        <v>893</v>
      </c>
      <c r="G144" s="68" t="s">
        <v>466</v>
      </c>
      <c r="H144" s="68" t="s">
        <v>668</v>
      </c>
      <c r="I144" s="68" t="s">
        <v>24</v>
      </c>
      <c r="J144" s="68" t="s">
        <v>673</v>
      </c>
      <c r="K144" s="81" t="s">
        <v>207</v>
      </c>
      <c r="L144" s="24"/>
      <c r="M144" s="25"/>
      <c r="N144" s="26"/>
    </row>
    <row r="145" spans="1:15" x14ac:dyDescent="0.35">
      <c r="A145" s="8">
        <f t="shared" si="2"/>
        <v>144</v>
      </c>
      <c r="B145" s="20">
        <v>120</v>
      </c>
      <c r="C145" s="21" t="s">
        <v>3</v>
      </c>
      <c r="D145" s="22" t="s">
        <v>208</v>
      </c>
      <c r="E145" s="23">
        <v>10</v>
      </c>
      <c r="F145" s="76" t="s">
        <v>894</v>
      </c>
      <c r="G145" s="68" t="s">
        <v>208</v>
      </c>
      <c r="H145" s="68" t="s">
        <v>669</v>
      </c>
      <c r="I145" s="68" t="s">
        <v>208</v>
      </c>
      <c r="J145" s="68" t="s">
        <v>674</v>
      </c>
      <c r="K145" s="81" t="s">
        <v>209</v>
      </c>
      <c r="L145" s="24"/>
      <c r="M145" s="25"/>
      <c r="N145" s="26"/>
    </row>
    <row r="146" spans="1:15" x14ac:dyDescent="0.35">
      <c r="A146" s="8">
        <f t="shared" si="2"/>
        <v>145</v>
      </c>
      <c r="B146" s="20">
        <v>120</v>
      </c>
      <c r="C146" s="21" t="s">
        <v>3</v>
      </c>
      <c r="D146" s="22" t="s">
        <v>173</v>
      </c>
      <c r="E146" s="23">
        <v>9</v>
      </c>
      <c r="F146" s="76" t="s">
        <v>895</v>
      </c>
      <c r="G146" s="68" t="s">
        <v>173</v>
      </c>
      <c r="H146" s="68" t="s">
        <v>498</v>
      </c>
      <c r="I146" s="68" t="s">
        <v>173</v>
      </c>
      <c r="J146" s="68" t="s">
        <v>675</v>
      </c>
      <c r="K146" s="81" t="s">
        <v>210</v>
      </c>
      <c r="L146" s="24"/>
      <c r="M146" s="25"/>
      <c r="N146" s="26"/>
    </row>
    <row r="147" spans="1:15" x14ac:dyDescent="0.35">
      <c r="A147" s="8">
        <f t="shared" si="2"/>
        <v>146</v>
      </c>
      <c r="B147" s="20">
        <v>121</v>
      </c>
      <c r="C147" s="21" t="s">
        <v>3</v>
      </c>
      <c r="D147" s="22" t="s">
        <v>58</v>
      </c>
      <c r="E147" s="23">
        <v>4</v>
      </c>
      <c r="F147" s="76" t="s">
        <v>896</v>
      </c>
      <c r="G147" s="68" t="s">
        <v>58</v>
      </c>
      <c r="H147" s="68" t="s">
        <v>498</v>
      </c>
      <c r="I147" s="68" t="s">
        <v>58</v>
      </c>
      <c r="J147" s="68" t="s">
        <v>518</v>
      </c>
      <c r="K147" s="81" t="s">
        <v>56</v>
      </c>
      <c r="L147" s="24"/>
      <c r="M147" s="25"/>
      <c r="N147" s="26"/>
    </row>
    <row r="148" spans="1:15" x14ac:dyDescent="0.35">
      <c r="A148" s="8">
        <f t="shared" si="2"/>
        <v>147</v>
      </c>
      <c r="B148" s="20">
        <v>121</v>
      </c>
      <c r="C148" s="21" t="s">
        <v>3</v>
      </c>
      <c r="D148" s="22" t="s">
        <v>211</v>
      </c>
      <c r="E148" s="23">
        <v>4</v>
      </c>
      <c r="F148" s="76" t="s">
        <v>897</v>
      </c>
      <c r="G148" s="68" t="s">
        <v>211</v>
      </c>
      <c r="H148" s="68" t="s">
        <v>670</v>
      </c>
      <c r="I148" s="68" t="s">
        <v>211</v>
      </c>
      <c r="J148" s="68" t="s">
        <v>676</v>
      </c>
      <c r="K148" s="81" t="s">
        <v>212</v>
      </c>
      <c r="L148" s="24"/>
      <c r="M148" s="25"/>
      <c r="N148" s="26"/>
    </row>
    <row r="149" spans="1:15" s="33" customFormat="1" x14ac:dyDescent="0.35">
      <c r="A149" s="8">
        <f t="shared" si="2"/>
        <v>148</v>
      </c>
      <c r="B149" s="28">
        <v>125</v>
      </c>
      <c r="C149" s="29" t="s">
        <v>17</v>
      </c>
      <c r="D149" s="30" t="s">
        <v>378</v>
      </c>
      <c r="E149" s="31">
        <v>11</v>
      </c>
      <c r="F149" s="77" t="s">
        <v>898</v>
      </c>
      <c r="G149" s="69" t="s">
        <v>378</v>
      </c>
      <c r="H149" s="69" t="s">
        <v>692</v>
      </c>
      <c r="I149" s="69" t="s">
        <v>378</v>
      </c>
      <c r="J149" s="69" t="s">
        <v>677</v>
      </c>
      <c r="K149" s="82" t="s">
        <v>213</v>
      </c>
      <c r="L149" s="29">
        <f>15.3-13.5</f>
        <v>1.8000000000000007</v>
      </c>
      <c r="M149" s="29">
        <v>21</v>
      </c>
      <c r="N149" s="32">
        <v>25993</v>
      </c>
    </row>
    <row r="150" spans="1:15" x14ac:dyDescent="0.35">
      <c r="A150" s="8">
        <f t="shared" si="2"/>
        <v>149</v>
      </c>
      <c r="B150" s="20">
        <v>126</v>
      </c>
      <c r="C150" s="21" t="s">
        <v>3</v>
      </c>
      <c r="D150" s="22" t="s">
        <v>206</v>
      </c>
      <c r="E150" s="23">
        <v>7</v>
      </c>
      <c r="F150" s="76" t="s">
        <v>899</v>
      </c>
      <c r="G150" s="68" t="s">
        <v>466</v>
      </c>
      <c r="H150" s="68" t="s">
        <v>693</v>
      </c>
      <c r="I150" s="68" t="s">
        <v>24</v>
      </c>
      <c r="J150" s="68" t="s">
        <v>679</v>
      </c>
      <c r="K150" s="81" t="s">
        <v>214</v>
      </c>
      <c r="L150" s="24"/>
      <c r="M150" s="25"/>
      <c r="N150" s="26"/>
    </row>
    <row r="151" spans="1:15" x14ac:dyDescent="0.35">
      <c r="A151" s="8">
        <f t="shared" si="2"/>
        <v>150</v>
      </c>
      <c r="B151" s="20">
        <v>127</v>
      </c>
      <c r="C151" s="21" t="s">
        <v>3</v>
      </c>
      <c r="D151" s="22" t="s">
        <v>215</v>
      </c>
      <c r="E151" s="23" t="s">
        <v>332</v>
      </c>
      <c r="F151" s="76" t="s">
        <v>310</v>
      </c>
      <c r="G151" s="68" t="s">
        <v>65</v>
      </c>
      <c r="H151" s="68" t="s">
        <v>694</v>
      </c>
      <c r="I151" s="68" t="s">
        <v>700</v>
      </c>
      <c r="J151" s="68" t="s">
        <v>680</v>
      </c>
      <c r="K151" s="81" t="s">
        <v>216</v>
      </c>
      <c r="L151" s="24"/>
      <c r="M151" s="25"/>
      <c r="N151" s="26"/>
    </row>
    <row r="152" spans="1:15" s="108" customFormat="1" x14ac:dyDescent="0.35">
      <c r="A152" s="8">
        <f t="shared" si="2"/>
        <v>151</v>
      </c>
      <c r="B152" s="110">
        <v>128</v>
      </c>
      <c r="C152" s="111" t="s">
        <v>3</v>
      </c>
      <c r="D152" s="112" t="s">
        <v>956</v>
      </c>
      <c r="E152" s="113" t="s">
        <v>957</v>
      </c>
      <c r="F152" s="114" t="s">
        <v>958</v>
      </c>
      <c r="G152" s="115" t="s">
        <v>72</v>
      </c>
      <c r="H152" s="115" t="s">
        <v>955</v>
      </c>
      <c r="I152" s="115" t="s">
        <v>953</v>
      </c>
      <c r="J152" s="115" t="s">
        <v>954</v>
      </c>
      <c r="K152" s="116"/>
      <c r="L152" s="113"/>
      <c r="M152" s="117"/>
      <c r="N152" s="118"/>
      <c r="O152" s="122" t="s">
        <v>959</v>
      </c>
    </row>
    <row r="153" spans="1:15" x14ac:dyDescent="0.35">
      <c r="A153" s="8">
        <f t="shared" si="2"/>
        <v>152</v>
      </c>
      <c r="B153" s="20">
        <v>138</v>
      </c>
      <c r="C153" s="21" t="s">
        <v>3</v>
      </c>
      <c r="D153" s="22" t="s">
        <v>65</v>
      </c>
      <c r="E153" s="23">
        <v>8</v>
      </c>
      <c r="F153" s="76" t="s">
        <v>900</v>
      </c>
      <c r="G153" s="68" t="s">
        <v>65</v>
      </c>
      <c r="H153" s="68" t="s">
        <v>695</v>
      </c>
      <c r="I153" s="68" t="s">
        <v>65</v>
      </c>
      <c r="J153" s="68" t="s">
        <v>681</v>
      </c>
      <c r="K153" s="81" t="s">
        <v>217</v>
      </c>
      <c r="L153" s="24"/>
      <c r="M153" s="25"/>
      <c r="N153" s="26"/>
    </row>
    <row r="154" spans="1:15" x14ac:dyDescent="0.35">
      <c r="A154" s="8">
        <f t="shared" si="2"/>
        <v>153</v>
      </c>
      <c r="B154" s="20">
        <v>139</v>
      </c>
      <c r="C154" s="21" t="s">
        <v>3</v>
      </c>
      <c r="D154" s="22" t="s">
        <v>218</v>
      </c>
      <c r="E154" s="23">
        <v>2</v>
      </c>
      <c r="F154" s="76" t="s">
        <v>901</v>
      </c>
      <c r="G154" s="68" t="s">
        <v>701</v>
      </c>
      <c r="H154" s="68" t="s">
        <v>498</v>
      </c>
      <c r="I154" s="68" t="s">
        <v>242</v>
      </c>
      <c r="J154" s="68" t="s">
        <v>682</v>
      </c>
      <c r="K154" s="81" t="s">
        <v>219</v>
      </c>
      <c r="L154" s="24"/>
      <c r="M154" s="25"/>
      <c r="N154" s="26"/>
    </row>
    <row r="155" spans="1:15" x14ac:dyDescent="0.35">
      <c r="A155" s="8">
        <f t="shared" si="2"/>
        <v>154</v>
      </c>
      <c r="B155" s="20">
        <v>140</v>
      </c>
      <c r="C155" s="21" t="s">
        <v>3</v>
      </c>
      <c r="D155" s="22" t="s">
        <v>220</v>
      </c>
      <c r="E155" s="23">
        <v>10</v>
      </c>
      <c r="F155" s="76" t="s">
        <v>902</v>
      </c>
      <c r="G155" s="68" t="s">
        <v>220</v>
      </c>
      <c r="H155" s="68" t="s">
        <v>696</v>
      </c>
      <c r="I155" s="68" t="s">
        <v>220</v>
      </c>
      <c r="J155" s="68" t="s">
        <v>683</v>
      </c>
      <c r="K155" s="81" t="s">
        <v>221</v>
      </c>
      <c r="L155" s="24"/>
      <c r="M155" s="25"/>
      <c r="N155" s="26"/>
    </row>
    <row r="156" spans="1:15" s="33" customFormat="1" x14ac:dyDescent="0.35">
      <c r="A156" s="8">
        <f t="shared" si="2"/>
        <v>155</v>
      </c>
      <c r="B156" s="28">
        <v>140</v>
      </c>
      <c r="C156" s="29" t="s">
        <v>17</v>
      </c>
      <c r="D156" s="30" t="s">
        <v>392</v>
      </c>
      <c r="E156" s="29">
        <v>10</v>
      </c>
      <c r="F156" s="77" t="s">
        <v>391</v>
      </c>
      <c r="G156" s="69" t="s">
        <v>392</v>
      </c>
      <c r="H156" s="69" t="s">
        <v>697</v>
      </c>
      <c r="I156" s="69" t="s">
        <v>392</v>
      </c>
      <c r="J156" s="69" t="s">
        <v>684</v>
      </c>
      <c r="K156" s="82" t="s">
        <v>222</v>
      </c>
      <c r="L156" s="29">
        <f>49.9-22.8</f>
        <v>27.099999999999998</v>
      </c>
      <c r="M156" s="29">
        <v>52</v>
      </c>
      <c r="N156" s="32">
        <v>33511</v>
      </c>
    </row>
    <row r="157" spans="1:15" x14ac:dyDescent="0.35">
      <c r="A157" s="8">
        <f t="shared" si="2"/>
        <v>156</v>
      </c>
      <c r="B157" s="20">
        <v>142</v>
      </c>
      <c r="C157" s="21" t="s">
        <v>3</v>
      </c>
      <c r="D157" s="22" t="s">
        <v>65</v>
      </c>
      <c r="E157" s="23">
        <v>8</v>
      </c>
      <c r="F157" s="76" t="s">
        <v>223</v>
      </c>
      <c r="G157" s="68" t="s">
        <v>65</v>
      </c>
      <c r="H157" s="68" t="s">
        <v>498</v>
      </c>
      <c r="I157" s="68" t="s">
        <v>65</v>
      </c>
      <c r="J157" s="68" t="s">
        <v>639</v>
      </c>
      <c r="K157" s="81" t="s">
        <v>224</v>
      </c>
      <c r="L157" s="24"/>
      <c r="M157" s="25"/>
      <c r="N157" s="26"/>
    </row>
    <row r="158" spans="1:15" s="41" customFormat="1" x14ac:dyDescent="0.35">
      <c r="A158" s="8">
        <f t="shared" si="2"/>
        <v>157</v>
      </c>
      <c r="B158" s="20">
        <v>146</v>
      </c>
      <c r="C158" s="21" t="s">
        <v>3</v>
      </c>
      <c r="D158" s="22" t="s">
        <v>225</v>
      </c>
      <c r="E158" s="23">
        <v>5</v>
      </c>
      <c r="F158" s="76" t="s">
        <v>903</v>
      </c>
      <c r="G158" s="68" t="s">
        <v>225</v>
      </c>
      <c r="H158" s="68" t="s">
        <v>698</v>
      </c>
      <c r="I158" s="68" t="s">
        <v>225</v>
      </c>
      <c r="J158" s="68" t="s">
        <v>663</v>
      </c>
      <c r="K158" s="81" t="s">
        <v>226</v>
      </c>
      <c r="L158" s="24"/>
      <c r="M158" s="25"/>
      <c r="N158" s="26"/>
    </row>
    <row r="159" spans="1:15" s="41" customFormat="1" x14ac:dyDescent="0.35">
      <c r="A159" s="8">
        <f t="shared" si="2"/>
        <v>158</v>
      </c>
      <c r="B159" s="20">
        <v>150</v>
      </c>
      <c r="C159" s="21" t="s">
        <v>227</v>
      </c>
      <c r="D159" s="22" t="s">
        <v>228</v>
      </c>
      <c r="E159" s="23" t="s">
        <v>333</v>
      </c>
      <c r="F159" s="76" t="s">
        <v>904</v>
      </c>
      <c r="G159" s="68" t="s">
        <v>234</v>
      </c>
      <c r="H159" s="68">
        <v>0</v>
      </c>
      <c r="I159" s="68" t="s">
        <v>466</v>
      </c>
      <c r="J159" s="68" t="s">
        <v>685</v>
      </c>
      <c r="K159" s="81" t="s">
        <v>229</v>
      </c>
      <c r="L159" s="24"/>
      <c r="M159" s="25"/>
      <c r="N159" s="26"/>
    </row>
    <row r="160" spans="1:15" s="41" customFormat="1" x14ac:dyDescent="0.35">
      <c r="A160" s="8">
        <f t="shared" si="2"/>
        <v>159</v>
      </c>
      <c r="B160" s="20">
        <v>151</v>
      </c>
      <c r="C160" s="21" t="s">
        <v>3</v>
      </c>
      <c r="D160" s="22" t="s">
        <v>40</v>
      </c>
      <c r="E160" s="23">
        <v>2</v>
      </c>
      <c r="F160" s="76" t="s">
        <v>311</v>
      </c>
      <c r="G160" s="68" t="s">
        <v>40</v>
      </c>
      <c r="H160" s="68" t="s">
        <v>498</v>
      </c>
      <c r="I160" s="68" t="s">
        <v>40</v>
      </c>
      <c r="J160" s="68" t="s">
        <v>686</v>
      </c>
      <c r="K160" s="81" t="s">
        <v>230</v>
      </c>
      <c r="L160" s="24"/>
      <c r="M160" s="25"/>
      <c r="N160" s="26"/>
    </row>
    <row r="161" spans="1:14" s="42" customFormat="1" x14ac:dyDescent="0.35">
      <c r="A161" s="8">
        <f t="shared" si="2"/>
        <v>160</v>
      </c>
      <c r="B161" s="28">
        <v>151</v>
      </c>
      <c r="C161" s="29" t="s">
        <v>17</v>
      </c>
      <c r="D161" s="30" t="s">
        <v>394</v>
      </c>
      <c r="E161" s="31">
        <v>2</v>
      </c>
      <c r="F161" s="77" t="s">
        <v>393</v>
      </c>
      <c r="G161" s="69" t="s">
        <v>394</v>
      </c>
      <c r="H161" s="69" t="s">
        <v>498</v>
      </c>
      <c r="I161" s="69" t="s">
        <v>394</v>
      </c>
      <c r="J161" s="69" t="s">
        <v>687</v>
      </c>
      <c r="K161" s="82" t="s">
        <v>424</v>
      </c>
      <c r="L161" s="29">
        <v>3.3</v>
      </c>
      <c r="M161" s="29">
        <v>44</v>
      </c>
      <c r="N161" s="32">
        <v>29838</v>
      </c>
    </row>
    <row r="162" spans="1:14" s="41" customFormat="1" x14ac:dyDescent="0.35">
      <c r="A162" s="8">
        <f t="shared" si="2"/>
        <v>161</v>
      </c>
      <c r="B162" s="20">
        <v>152</v>
      </c>
      <c r="C162" s="21" t="s">
        <v>3</v>
      </c>
      <c r="D162" s="22" t="s">
        <v>50</v>
      </c>
      <c r="E162" s="23">
        <v>5</v>
      </c>
      <c r="F162" s="76" t="s">
        <v>905</v>
      </c>
      <c r="G162" s="68" t="s">
        <v>50</v>
      </c>
      <c r="H162" s="68" t="s">
        <v>498</v>
      </c>
      <c r="I162" s="68" t="s">
        <v>50</v>
      </c>
      <c r="J162" s="68" t="s">
        <v>688</v>
      </c>
      <c r="K162" s="81" t="s">
        <v>231</v>
      </c>
      <c r="L162" s="24"/>
      <c r="M162" s="25"/>
      <c r="N162" s="26"/>
    </row>
    <row r="163" spans="1:14" s="41" customFormat="1" x14ac:dyDescent="0.35">
      <c r="A163" s="8">
        <f t="shared" si="2"/>
        <v>162</v>
      </c>
      <c r="B163" s="20">
        <v>152</v>
      </c>
      <c r="C163" s="21" t="s">
        <v>3</v>
      </c>
      <c r="D163" s="22" t="s">
        <v>232</v>
      </c>
      <c r="E163" s="23" t="s">
        <v>334</v>
      </c>
      <c r="F163" s="76" t="s">
        <v>906</v>
      </c>
      <c r="G163" s="68" t="s">
        <v>54</v>
      </c>
      <c r="H163" s="68" t="s">
        <v>699</v>
      </c>
      <c r="I163" s="68" t="s">
        <v>458</v>
      </c>
      <c r="J163" s="68" t="s">
        <v>689</v>
      </c>
      <c r="K163" s="81" t="s">
        <v>233</v>
      </c>
      <c r="L163" s="24"/>
      <c r="M163" s="25"/>
      <c r="N163" s="26"/>
    </row>
    <row r="164" spans="1:14" s="42" customFormat="1" x14ac:dyDescent="0.35">
      <c r="A164" s="8">
        <f t="shared" si="2"/>
        <v>163</v>
      </c>
      <c r="B164" s="28">
        <v>152</v>
      </c>
      <c r="C164" s="29" t="s">
        <v>17</v>
      </c>
      <c r="D164" s="30" t="s">
        <v>356</v>
      </c>
      <c r="E164" s="31">
        <v>10</v>
      </c>
      <c r="F164" s="77" t="s">
        <v>395</v>
      </c>
      <c r="G164" s="69" t="s">
        <v>356</v>
      </c>
      <c r="H164" s="69" t="s">
        <v>498</v>
      </c>
      <c r="I164" s="69" t="s">
        <v>356</v>
      </c>
      <c r="J164" s="68" t="s">
        <v>690</v>
      </c>
      <c r="K164" s="82" t="s">
        <v>425</v>
      </c>
      <c r="L164" s="29">
        <v>13.8</v>
      </c>
      <c r="M164" s="29">
        <v>15</v>
      </c>
      <c r="N164" s="32">
        <v>25738</v>
      </c>
    </row>
    <row r="165" spans="1:14" s="41" customFormat="1" ht="29" x14ac:dyDescent="0.35">
      <c r="A165" s="8">
        <f t="shared" si="2"/>
        <v>164</v>
      </c>
      <c r="B165" s="20">
        <v>154</v>
      </c>
      <c r="C165" s="21" t="s">
        <v>3</v>
      </c>
      <c r="D165" s="22" t="s">
        <v>234</v>
      </c>
      <c r="E165" s="23">
        <v>5</v>
      </c>
      <c r="F165" s="76" t="s">
        <v>907</v>
      </c>
      <c r="G165" s="68" t="s">
        <v>234</v>
      </c>
      <c r="H165" s="68" t="s">
        <v>498</v>
      </c>
      <c r="I165" s="68" t="s">
        <v>234</v>
      </c>
      <c r="J165" s="68" t="s">
        <v>691</v>
      </c>
      <c r="K165" s="81" t="s">
        <v>235</v>
      </c>
      <c r="L165" s="24"/>
      <c r="M165" s="25"/>
      <c r="N165" s="26"/>
    </row>
    <row r="166" spans="1:14" s="42" customFormat="1" ht="26.5" x14ac:dyDescent="0.35">
      <c r="A166" s="8">
        <f t="shared" si="2"/>
        <v>165</v>
      </c>
      <c r="B166" s="28">
        <v>154</v>
      </c>
      <c r="C166" s="29" t="s">
        <v>17</v>
      </c>
      <c r="D166" s="30" t="s">
        <v>345</v>
      </c>
      <c r="E166" s="31">
        <v>5</v>
      </c>
      <c r="F166" s="77" t="s">
        <v>908</v>
      </c>
      <c r="G166" s="69" t="s">
        <v>345</v>
      </c>
      <c r="H166" s="69" t="s">
        <v>498</v>
      </c>
      <c r="I166" s="69" t="s">
        <v>345</v>
      </c>
      <c r="J166" s="69">
        <v>32.299999999999997</v>
      </c>
      <c r="K166" s="82" t="s">
        <v>235</v>
      </c>
      <c r="L166" s="29">
        <f>32.3-0</f>
        <v>32.299999999999997</v>
      </c>
      <c r="M166" s="29">
        <v>9</v>
      </c>
      <c r="N166" s="32">
        <v>25164</v>
      </c>
    </row>
    <row r="167" spans="1:14" s="41" customFormat="1" x14ac:dyDescent="0.35">
      <c r="A167" s="8">
        <f t="shared" si="2"/>
        <v>166</v>
      </c>
      <c r="B167" s="20">
        <v>156</v>
      </c>
      <c r="C167" s="21" t="s">
        <v>3</v>
      </c>
      <c r="D167" s="22" t="s">
        <v>236</v>
      </c>
      <c r="E167" s="23" t="s">
        <v>314</v>
      </c>
      <c r="F167" s="76" t="s">
        <v>909</v>
      </c>
      <c r="G167" s="68" t="s">
        <v>534</v>
      </c>
      <c r="H167" s="68" t="s">
        <v>498</v>
      </c>
      <c r="I167" s="68" t="s">
        <v>54</v>
      </c>
      <c r="J167" s="68" t="s">
        <v>493</v>
      </c>
      <c r="K167" s="81" t="s">
        <v>237</v>
      </c>
      <c r="L167" s="24"/>
      <c r="M167" s="25"/>
      <c r="N167" s="26"/>
    </row>
    <row r="168" spans="1:14" s="42" customFormat="1" x14ac:dyDescent="0.35">
      <c r="A168" s="8">
        <f t="shared" si="2"/>
        <v>167</v>
      </c>
      <c r="B168" s="28">
        <v>156</v>
      </c>
      <c r="C168" s="29" t="s">
        <v>17</v>
      </c>
      <c r="D168" s="30" t="s">
        <v>343</v>
      </c>
      <c r="E168" s="31">
        <v>5</v>
      </c>
      <c r="F168" s="77" t="s">
        <v>910</v>
      </c>
      <c r="G168" s="69" t="s">
        <v>343</v>
      </c>
      <c r="H168" s="69" t="s">
        <v>702</v>
      </c>
      <c r="I168" s="69" t="s">
        <v>343</v>
      </c>
      <c r="J168" s="69" t="s">
        <v>703</v>
      </c>
      <c r="K168" s="82" t="s">
        <v>238</v>
      </c>
      <c r="L168" s="29">
        <v>4.3</v>
      </c>
      <c r="M168" s="29">
        <v>35</v>
      </c>
      <c r="N168" s="32">
        <v>26556</v>
      </c>
    </row>
    <row r="169" spans="1:14" s="41" customFormat="1" x14ac:dyDescent="0.35">
      <c r="A169" s="8">
        <f t="shared" si="2"/>
        <v>168</v>
      </c>
      <c r="B169" s="20">
        <v>158</v>
      </c>
      <c r="C169" s="21" t="s">
        <v>3</v>
      </c>
      <c r="D169" s="22" t="s">
        <v>173</v>
      </c>
      <c r="E169" s="23">
        <v>9</v>
      </c>
      <c r="F169" s="76" t="s">
        <v>911</v>
      </c>
      <c r="G169" s="68" t="s">
        <v>173</v>
      </c>
      <c r="H169" s="68" t="s">
        <v>498</v>
      </c>
      <c r="I169" s="68" t="s">
        <v>173</v>
      </c>
      <c r="J169" s="68" t="s">
        <v>704</v>
      </c>
      <c r="K169" s="81" t="s">
        <v>239</v>
      </c>
      <c r="L169" s="24"/>
      <c r="M169" s="25"/>
      <c r="N169" s="26"/>
    </row>
    <row r="170" spans="1:14" s="41" customFormat="1" x14ac:dyDescent="0.35">
      <c r="A170" s="8">
        <f t="shared" si="2"/>
        <v>169</v>
      </c>
      <c r="B170" s="20">
        <v>160</v>
      </c>
      <c r="C170" s="21" t="s">
        <v>3</v>
      </c>
      <c r="D170" s="22" t="s">
        <v>240</v>
      </c>
      <c r="E170" s="23" t="s">
        <v>335</v>
      </c>
      <c r="F170" s="76" t="s">
        <v>912</v>
      </c>
      <c r="G170" s="68" t="s">
        <v>710</v>
      </c>
      <c r="H170" s="68" t="s">
        <v>498</v>
      </c>
      <c r="I170" s="68" t="s">
        <v>709</v>
      </c>
      <c r="J170" s="68" t="s">
        <v>705</v>
      </c>
      <c r="K170" s="81" t="s">
        <v>241</v>
      </c>
      <c r="L170" s="24"/>
      <c r="M170" s="25"/>
      <c r="N170" s="26"/>
    </row>
    <row r="171" spans="1:14" s="42" customFormat="1" ht="26.5" x14ac:dyDescent="0.35">
      <c r="A171" s="8">
        <f t="shared" si="2"/>
        <v>170</v>
      </c>
      <c r="B171" s="28">
        <v>160</v>
      </c>
      <c r="C171" s="29" t="s">
        <v>17</v>
      </c>
      <c r="D171" s="30" t="s">
        <v>397</v>
      </c>
      <c r="E171" s="31">
        <v>3</v>
      </c>
      <c r="F171" s="77" t="s">
        <v>396</v>
      </c>
      <c r="G171" s="69" t="s">
        <v>397</v>
      </c>
      <c r="H171" s="69" t="s">
        <v>694</v>
      </c>
      <c r="I171" s="69" t="s">
        <v>397</v>
      </c>
      <c r="J171" s="69" t="s">
        <v>706</v>
      </c>
      <c r="K171" s="82" t="s">
        <v>426</v>
      </c>
      <c r="L171" s="43">
        <f>10.8+35</f>
        <v>45.8</v>
      </c>
      <c r="M171" s="29">
        <v>10</v>
      </c>
      <c r="N171" s="32">
        <v>25479</v>
      </c>
    </row>
    <row r="172" spans="1:14" s="41" customFormat="1" x14ac:dyDescent="0.35">
      <c r="A172" s="8">
        <f t="shared" si="2"/>
        <v>171</v>
      </c>
      <c r="B172" s="20">
        <v>161</v>
      </c>
      <c r="C172" s="21" t="s">
        <v>3</v>
      </c>
      <c r="D172" s="22" t="s">
        <v>242</v>
      </c>
      <c r="E172" s="23">
        <v>2</v>
      </c>
      <c r="F172" s="76" t="s">
        <v>913</v>
      </c>
      <c r="G172" s="68" t="s">
        <v>242</v>
      </c>
      <c r="H172" s="68" t="s">
        <v>498</v>
      </c>
      <c r="I172" s="68" t="s">
        <v>242</v>
      </c>
      <c r="J172" s="68" t="s">
        <v>707</v>
      </c>
      <c r="K172" s="81" t="s">
        <v>243</v>
      </c>
      <c r="L172" s="24"/>
      <c r="M172" s="25"/>
      <c r="N172" s="26"/>
    </row>
    <row r="173" spans="1:14" s="41" customFormat="1" x14ac:dyDescent="0.35">
      <c r="A173" s="8">
        <f t="shared" si="2"/>
        <v>172</v>
      </c>
      <c r="B173" s="20">
        <v>163</v>
      </c>
      <c r="C173" s="21" t="s">
        <v>3</v>
      </c>
      <c r="D173" s="22" t="s">
        <v>33</v>
      </c>
      <c r="E173" s="23">
        <v>11</v>
      </c>
      <c r="F173" s="76" t="s">
        <v>244</v>
      </c>
      <c r="G173" s="68" t="s">
        <v>33</v>
      </c>
      <c r="H173" s="68" t="s">
        <v>711</v>
      </c>
      <c r="I173" s="68" t="s">
        <v>33</v>
      </c>
      <c r="J173" s="68" t="s">
        <v>708</v>
      </c>
      <c r="K173" s="81" t="s">
        <v>245</v>
      </c>
      <c r="L173" s="24"/>
      <c r="M173" s="25"/>
      <c r="N173" s="26"/>
    </row>
    <row r="174" spans="1:14" s="42" customFormat="1" x14ac:dyDescent="0.35">
      <c r="A174" s="8">
        <f t="shared" si="2"/>
        <v>173</v>
      </c>
      <c r="B174" s="28">
        <v>163</v>
      </c>
      <c r="C174" s="29" t="s">
        <v>17</v>
      </c>
      <c r="D174" s="30" t="s">
        <v>378</v>
      </c>
      <c r="E174" s="31">
        <v>11</v>
      </c>
      <c r="F174" s="77" t="s">
        <v>398</v>
      </c>
      <c r="G174" s="69" t="s">
        <v>378</v>
      </c>
      <c r="H174" s="69" t="s">
        <v>720</v>
      </c>
      <c r="I174" s="69" t="s">
        <v>378</v>
      </c>
      <c r="J174" s="69" t="s">
        <v>712</v>
      </c>
      <c r="K174" s="82" t="s">
        <v>246</v>
      </c>
      <c r="L174" s="29">
        <v>1.2</v>
      </c>
      <c r="M174" s="29">
        <v>53</v>
      </c>
      <c r="N174" s="32">
        <v>33718</v>
      </c>
    </row>
    <row r="175" spans="1:14" s="41" customFormat="1" x14ac:dyDescent="0.35">
      <c r="A175" s="8">
        <f t="shared" si="2"/>
        <v>174</v>
      </c>
      <c r="B175" s="20">
        <v>166</v>
      </c>
      <c r="C175" s="21" t="s">
        <v>3</v>
      </c>
      <c r="D175" s="22" t="s">
        <v>247</v>
      </c>
      <c r="E175" s="23">
        <v>5</v>
      </c>
      <c r="F175" s="76" t="s">
        <v>914</v>
      </c>
      <c r="G175" s="68" t="s">
        <v>10</v>
      </c>
      <c r="H175" s="68" t="s">
        <v>721</v>
      </c>
      <c r="I175" s="68" t="s">
        <v>10</v>
      </c>
      <c r="J175" s="68" t="s">
        <v>713</v>
      </c>
      <c r="K175" s="81" t="s">
        <v>248</v>
      </c>
      <c r="L175" s="24"/>
      <c r="M175" s="25"/>
      <c r="N175" s="26"/>
    </row>
    <row r="176" spans="1:14" s="41" customFormat="1" x14ac:dyDescent="0.35">
      <c r="A176" s="8">
        <f t="shared" si="2"/>
        <v>175</v>
      </c>
      <c r="B176" s="20">
        <v>168</v>
      </c>
      <c r="C176" s="21" t="s">
        <v>3</v>
      </c>
      <c r="D176" s="22" t="s">
        <v>95</v>
      </c>
      <c r="E176" s="23">
        <v>6</v>
      </c>
      <c r="F176" s="76" t="s">
        <v>915</v>
      </c>
      <c r="G176" s="68" t="s">
        <v>95</v>
      </c>
      <c r="H176" s="68" t="s">
        <v>722</v>
      </c>
      <c r="I176" s="68" t="s">
        <v>95</v>
      </c>
      <c r="J176" s="68" t="s">
        <v>714</v>
      </c>
      <c r="K176" s="81" t="s">
        <v>249</v>
      </c>
      <c r="L176" s="24"/>
      <c r="M176" s="25"/>
      <c r="N176" s="26"/>
    </row>
    <row r="177" spans="1:14" s="41" customFormat="1" x14ac:dyDescent="0.35">
      <c r="A177" s="8">
        <f t="shared" si="2"/>
        <v>176</v>
      </c>
      <c r="B177" s="20">
        <v>168</v>
      </c>
      <c r="C177" s="21" t="s">
        <v>3</v>
      </c>
      <c r="D177" s="22" t="s">
        <v>250</v>
      </c>
      <c r="E177" s="23">
        <v>9</v>
      </c>
      <c r="F177" s="76" t="s">
        <v>916</v>
      </c>
      <c r="G177" s="68" t="s">
        <v>250</v>
      </c>
      <c r="H177" s="68" t="s">
        <v>498</v>
      </c>
      <c r="I177" s="68" t="s">
        <v>250</v>
      </c>
      <c r="J177" s="68" t="s">
        <v>715</v>
      </c>
      <c r="K177" s="81" t="s">
        <v>251</v>
      </c>
      <c r="L177" s="24"/>
      <c r="M177" s="25"/>
      <c r="N177" s="26"/>
    </row>
    <row r="178" spans="1:14" s="41" customFormat="1" x14ac:dyDescent="0.35">
      <c r="A178" s="8">
        <f t="shared" si="2"/>
        <v>177</v>
      </c>
      <c r="B178" s="20">
        <v>168</v>
      </c>
      <c r="C178" s="21" t="s">
        <v>3</v>
      </c>
      <c r="D178" s="22" t="s">
        <v>252</v>
      </c>
      <c r="E178" s="23">
        <v>9</v>
      </c>
      <c r="F178" s="76" t="s">
        <v>917</v>
      </c>
      <c r="G178" s="68" t="s">
        <v>700</v>
      </c>
      <c r="H178" s="68" t="s">
        <v>715</v>
      </c>
      <c r="I178" s="68" t="s">
        <v>678</v>
      </c>
      <c r="J178" s="67" t="s">
        <v>961</v>
      </c>
      <c r="K178" s="81" t="s">
        <v>253</v>
      </c>
      <c r="L178" s="24"/>
      <c r="M178" s="25"/>
      <c r="N178" s="26"/>
    </row>
    <row r="179" spans="1:14" s="42" customFormat="1" x14ac:dyDescent="0.35">
      <c r="A179" s="8">
        <f t="shared" si="2"/>
        <v>178</v>
      </c>
      <c r="B179" s="28">
        <v>168</v>
      </c>
      <c r="C179" s="29" t="s">
        <v>17</v>
      </c>
      <c r="D179" s="30" t="s">
        <v>400</v>
      </c>
      <c r="E179" s="31">
        <v>9</v>
      </c>
      <c r="F179" s="77" t="s">
        <v>399</v>
      </c>
      <c r="G179" s="69" t="s">
        <v>400</v>
      </c>
      <c r="H179" s="69" t="s">
        <v>498</v>
      </c>
      <c r="I179" s="69" t="s">
        <v>400</v>
      </c>
      <c r="J179" s="69" t="s">
        <v>716</v>
      </c>
      <c r="K179" s="82" t="s">
        <v>435</v>
      </c>
      <c r="L179" s="29">
        <v>16.3</v>
      </c>
      <c r="M179" s="29">
        <v>16</v>
      </c>
      <c r="N179" s="32">
        <v>25738</v>
      </c>
    </row>
    <row r="180" spans="1:14" s="41" customFormat="1" x14ac:dyDescent="0.35">
      <c r="A180" s="8">
        <f t="shared" si="2"/>
        <v>179</v>
      </c>
      <c r="B180" s="20">
        <v>173</v>
      </c>
      <c r="C180" s="21" t="s">
        <v>3</v>
      </c>
      <c r="D180" s="22" t="s">
        <v>65</v>
      </c>
      <c r="E180" s="23">
        <v>8</v>
      </c>
      <c r="F180" s="76" t="s">
        <v>918</v>
      </c>
      <c r="G180" s="68" t="s">
        <v>65</v>
      </c>
      <c r="H180" s="68" t="s">
        <v>498</v>
      </c>
      <c r="I180" s="68" t="s">
        <v>65</v>
      </c>
      <c r="J180" s="68" t="s">
        <v>560</v>
      </c>
      <c r="K180" s="81" t="s">
        <v>254</v>
      </c>
      <c r="L180" s="24"/>
      <c r="M180" s="25"/>
      <c r="N180" s="26"/>
    </row>
    <row r="181" spans="1:14" s="41" customFormat="1" x14ac:dyDescent="0.35">
      <c r="A181" s="8">
        <f t="shared" si="2"/>
        <v>180</v>
      </c>
      <c r="B181" s="20">
        <v>174</v>
      </c>
      <c r="C181" s="21" t="s">
        <v>3</v>
      </c>
      <c r="D181" s="22" t="s">
        <v>76</v>
      </c>
      <c r="E181" s="23">
        <v>3</v>
      </c>
      <c r="F181" s="76" t="s">
        <v>255</v>
      </c>
      <c r="G181" s="68" t="s">
        <v>76</v>
      </c>
      <c r="H181" s="68" t="s">
        <v>498</v>
      </c>
      <c r="I181" s="68" t="s">
        <v>76</v>
      </c>
      <c r="J181" s="68" t="s">
        <v>717</v>
      </c>
      <c r="K181" s="81" t="s">
        <v>256</v>
      </c>
      <c r="L181" s="24"/>
      <c r="M181" s="25"/>
      <c r="N181" s="26"/>
    </row>
    <row r="182" spans="1:14" s="41" customFormat="1" x14ac:dyDescent="0.35">
      <c r="A182" s="8">
        <f t="shared" si="2"/>
        <v>181</v>
      </c>
      <c r="B182" s="20">
        <v>178</v>
      </c>
      <c r="C182" s="21" t="s">
        <v>3</v>
      </c>
      <c r="D182" s="22" t="s">
        <v>250</v>
      </c>
      <c r="E182" s="23">
        <v>9</v>
      </c>
      <c r="F182" s="76" t="s">
        <v>919</v>
      </c>
      <c r="G182" s="68" t="s">
        <v>250</v>
      </c>
      <c r="H182" s="68" t="s">
        <v>724</v>
      </c>
      <c r="I182" s="68" t="s">
        <v>250</v>
      </c>
      <c r="J182" s="68" t="s">
        <v>718</v>
      </c>
      <c r="K182" s="81" t="s">
        <v>257</v>
      </c>
      <c r="L182" s="24"/>
      <c r="M182" s="25"/>
      <c r="N182" s="26"/>
    </row>
    <row r="183" spans="1:14" s="41" customFormat="1" ht="29" x14ac:dyDescent="0.35">
      <c r="A183" s="8">
        <f t="shared" si="2"/>
        <v>182</v>
      </c>
      <c r="B183" s="20">
        <v>180</v>
      </c>
      <c r="C183" s="21" t="s">
        <v>3</v>
      </c>
      <c r="D183" s="22" t="s">
        <v>95</v>
      </c>
      <c r="E183" s="23">
        <v>6</v>
      </c>
      <c r="F183" s="76" t="s">
        <v>920</v>
      </c>
      <c r="G183" s="68" t="s">
        <v>95</v>
      </c>
      <c r="H183" s="68" t="s">
        <v>734</v>
      </c>
      <c r="I183" s="68" t="s">
        <v>95</v>
      </c>
      <c r="J183" s="68" t="s">
        <v>719</v>
      </c>
      <c r="K183" s="81" t="s">
        <v>337</v>
      </c>
      <c r="L183" s="24"/>
      <c r="M183" s="25"/>
      <c r="N183" s="26"/>
    </row>
    <row r="184" spans="1:14" s="42" customFormat="1" ht="39.5" x14ac:dyDescent="0.35">
      <c r="A184" s="8">
        <f t="shared" si="2"/>
        <v>183</v>
      </c>
      <c r="B184" s="37">
        <v>180</v>
      </c>
      <c r="C184" s="29" t="s">
        <v>17</v>
      </c>
      <c r="D184" s="30" t="s">
        <v>403</v>
      </c>
      <c r="E184" s="31">
        <v>6</v>
      </c>
      <c r="F184" s="77" t="s">
        <v>402</v>
      </c>
      <c r="G184" s="69" t="s">
        <v>723</v>
      </c>
      <c r="H184" s="69" t="s">
        <v>734</v>
      </c>
      <c r="I184" s="69" t="s">
        <v>723</v>
      </c>
      <c r="J184" s="68" t="s">
        <v>719</v>
      </c>
      <c r="K184" s="82" t="s">
        <v>401</v>
      </c>
      <c r="L184" s="29">
        <f>110.8-78.6+(137.9-112.1)</f>
        <v>58.000000000000014</v>
      </c>
      <c r="M184" s="29">
        <v>58</v>
      </c>
      <c r="N184" s="32">
        <v>42292</v>
      </c>
    </row>
    <row r="185" spans="1:14" s="41" customFormat="1" x14ac:dyDescent="0.35">
      <c r="A185" s="8">
        <f t="shared" si="2"/>
        <v>184</v>
      </c>
      <c r="B185" s="20">
        <v>190</v>
      </c>
      <c r="C185" s="21" t="s">
        <v>3</v>
      </c>
      <c r="D185" s="22" t="s">
        <v>258</v>
      </c>
      <c r="E185" s="23" t="s">
        <v>336</v>
      </c>
      <c r="F185" s="76" t="s">
        <v>921</v>
      </c>
      <c r="G185" s="68" t="s">
        <v>736</v>
      </c>
      <c r="H185" s="68" t="s">
        <v>735</v>
      </c>
      <c r="I185" s="68" t="s">
        <v>700</v>
      </c>
      <c r="J185" s="68" t="s">
        <v>725</v>
      </c>
      <c r="K185" s="81" t="s">
        <v>259</v>
      </c>
      <c r="L185" s="24"/>
      <c r="M185" s="25"/>
      <c r="N185" s="26"/>
    </row>
    <row r="186" spans="1:14" s="42" customFormat="1" x14ac:dyDescent="0.35">
      <c r="A186" s="8">
        <f t="shared" si="2"/>
        <v>185</v>
      </c>
      <c r="B186" s="28">
        <v>190</v>
      </c>
      <c r="C186" s="29" t="s">
        <v>17</v>
      </c>
      <c r="D186" s="30" t="s">
        <v>400</v>
      </c>
      <c r="E186" s="31">
        <v>9</v>
      </c>
      <c r="F186" s="77" t="s">
        <v>405</v>
      </c>
      <c r="G186" s="69" t="s">
        <v>400</v>
      </c>
      <c r="H186" s="69" t="s">
        <v>727</v>
      </c>
      <c r="I186" s="69" t="s">
        <v>400</v>
      </c>
      <c r="J186" s="69" t="s">
        <v>726</v>
      </c>
      <c r="K186" s="82" t="s">
        <v>436</v>
      </c>
      <c r="L186" s="29">
        <v>55.5</v>
      </c>
      <c r="M186" s="29">
        <v>5</v>
      </c>
      <c r="N186" s="32">
        <v>24968</v>
      </c>
    </row>
    <row r="187" spans="1:14" s="42" customFormat="1" x14ac:dyDescent="0.35">
      <c r="A187" s="8">
        <f t="shared" si="2"/>
        <v>186</v>
      </c>
      <c r="B187" s="37">
        <v>190</v>
      </c>
      <c r="C187" s="29" t="s">
        <v>17</v>
      </c>
      <c r="D187" s="30" t="s">
        <v>400</v>
      </c>
      <c r="E187" s="31">
        <v>9</v>
      </c>
      <c r="F187" s="77" t="s">
        <v>404</v>
      </c>
      <c r="G187" s="69" t="s">
        <v>400</v>
      </c>
      <c r="H187" s="69" t="s">
        <v>737</v>
      </c>
      <c r="I187" s="69" t="s">
        <v>400</v>
      </c>
      <c r="J187" s="69" t="s">
        <v>727</v>
      </c>
      <c r="K187" s="82" t="s">
        <v>437</v>
      </c>
      <c r="L187" s="29">
        <f>68.9-42.4</f>
        <v>26.500000000000007</v>
      </c>
      <c r="M187" s="29">
        <v>56</v>
      </c>
      <c r="N187" s="32">
        <v>37263</v>
      </c>
    </row>
    <row r="188" spans="1:14" s="41" customFormat="1" x14ac:dyDescent="0.35">
      <c r="A188" s="8">
        <f t="shared" si="2"/>
        <v>187</v>
      </c>
      <c r="B188" s="20">
        <v>197</v>
      </c>
      <c r="C188" s="21" t="s">
        <v>3</v>
      </c>
      <c r="D188" s="22" t="s">
        <v>196</v>
      </c>
      <c r="E188" s="23">
        <v>1</v>
      </c>
      <c r="F188" s="76" t="s">
        <v>922</v>
      </c>
      <c r="G188" s="68" t="s">
        <v>196</v>
      </c>
      <c r="H188" s="68" t="s">
        <v>498</v>
      </c>
      <c r="I188" s="68" t="s">
        <v>196</v>
      </c>
      <c r="J188" s="68" t="s">
        <v>472</v>
      </c>
      <c r="K188" s="81" t="s">
        <v>70</v>
      </c>
      <c r="L188" s="24"/>
      <c r="M188" s="25"/>
      <c r="N188" s="26"/>
    </row>
    <row r="189" spans="1:14" s="41" customFormat="1" x14ac:dyDescent="0.35">
      <c r="A189" s="8">
        <f t="shared" si="2"/>
        <v>188</v>
      </c>
      <c r="B189" s="20">
        <v>198</v>
      </c>
      <c r="C189" s="21" t="s">
        <v>3</v>
      </c>
      <c r="D189" s="22" t="s">
        <v>260</v>
      </c>
      <c r="E189" s="23" t="s">
        <v>323</v>
      </c>
      <c r="F189" s="76" t="s">
        <v>923</v>
      </c>
      <c r="G189" s="68" t="s">
        <v>534</v>
      </c>
      <c r="H189" s="68" t="s">
        <v>498</v>
      </c>
      <c r="I189" s="68" t="s">
        <v>743</v>
      </c>
      <c r="J189" s="68" t="s">
        <v>728</v>
      </c>
      <c r="K189" s="81" t="s">
        <v>261</v>
      </c>
      <c r="L189" s="24"/>
      <c r="M189" s="25"/>
      <c r="N189" s="26"/>
    </row>
    <row r="190" spans="1:14" s="41" customFormat="1" x14ac:dyDescent="0.35">
      <c r="A190" s="8">
        <f t="shared" si="2"/>
        <v>189</v>
      </c>
      <c r="B190" s="20">
        <v>198</v>
      </c>
      <c r="C190" s="21" t="s">
        <v>3</v>
      </c>
      <c r="D190" s="22" t="s">
        <v>95</v>
      </c>
      <c r="E190" s="23">
        <v>6</v>
      </c>
      <c r="F190" s="76" t="s">
        <v>924</v>
      </c>
      <c r="G190" s="68" t="s">
        <v>95</v>
      </c>
      <c r="H190" s="68" t="s">
        <v>738</v>
      </c>
      <c r="I190" s="68" t="s">
        <v>95</v>
      </c>
      <c r="J190" s="68" t="s">
        <v>729</v>
      </c>
      <c r="K190" s="81" t="s">
        <v>262</v>
      </c>
      <c r="L190" s="24"/>
      <c r="M190" s="25"/>
      <c r="N190" s="26"/>
    </row>
    <row r="191" spans="1:14" s="41" customFormat="1" x14ac:dyDescent="0.35">
      <c r="A191" s="8">
        <f t="shared" si="2"/>
        <v>190</v>
      </c>
      <c r="B191" s="20">
        <v>198</v>
      </c>
      <c r="C191" s="21" t="s">
        <v>3</v>
      </c>
      <c r="D191" s="22" t="s">
        <v>263</v>
      </c>
      <c r="E191" s="23">
        <v>6</v>
      </c>
      <c r="F191" s="76" t="s">
        <v>925</v>
      </c>
      <c r="G191" s="68" t="s">
        <v>263</v>
      </c>
      <c r="H191" s="68" t="s">
        <v>739</v>
      </c>
      <c r="I191" s="68" t="s">
        <v>263</v>
      </c>
      <c r="J191" s="68" t="s">
        <v>730</v>
      </c>
      <c r="K191" s="81" t="s">
        <v>264</v>
      </c>
      <c r="L191" s="24"/>
      <c r="M191" s="25"/>
      <c r="N191" s="26"/>
    </row>
    <row r="192" spans="1:14" s="41" customFormat="1" x14ac:dyDescent="0.35">
      <c r="A192" s="8">
        <f t="shared" si="2"/>
        <v>191</v>
      </c>
      <c r="B192" s="20">
        <v>199</v>
      </c>
      <c r="C192" s="21" t="s">
        <v>3</v>
      </c>
      <c r="D192" s="22" t="s">
        <v>196</v>
      </c>
      <c r="E192" s="23">
        <v>1</v>
      </c>
      <c r="F192" s="76" t="s">
        <v>926</v>
      </c>
      <c r="G192" s="68" t="s">
        <v>196</v>
      </c>
      <c r="H192" s="68" t="s">
        <v>498</v>
      </c>
      <c r="I192" s="68" t="s">
        <v>196</v>
      </c>
      <c r="J192" s="68" t="s">
        <v>731</v>
      </c>
      <c r="K192" s="81" t="s">
        <v>265</v>
      </c>
      <c r="L192" s="24"/>
      <c r="M192" s="25"/>
      <c r="N192" s="26"/>
    </row>
    <row r="193" spans="1:14" s="41" customFormat="1" x14ac:dyDescent="0.35">
      <c r="A193" s="8">
        <f t="shared" si="2"/>
        <v>192</v>
      </c>
      <c r="B193" s="20">
        <v>203</v>
      </c>
      <c r="C193" s="21" t="s">
        <v>3</v>
      </c>
      <c r="D193" s="22" t="s">
        <v>173</v>
      </c>
      <c r="E193" s="23">
        <v>9</v>
      </c>
      <c r="F193" s="76" t="s">
        <v>927</v>
      </c>
      <c r="G193" s="68" t="s">
        <v>173</v>
      </c>
      <c r="H193" s="68" t="s">
        <v>498</v>
      </c>
      <c r="I193" s="68" t="s">
        <v>173</v>
      </c>
      <c r="J193" s="68" t="s">
        <v>732</v>
      </c>
      <c r="K193" s="81" t="s">
        <v>266</v>
      </c>
      <c r="L193" s="24"/>
      <c r="M193" s="25"/>
      <c r="N193" s="26"/>
    </row>
    <row r="194" spans="1:14" s="41" customFormat="1" x14ac:dyDescent="0.35">
      <c r="A194" s="8">
        <f t="shared" si="2"/>
        <v>193</v>
      </c>
      <c r="B194" s="20">
        <v>209</v>
      </c>
      <c r="C194" s="21" t="s">
        <v>3</v>
      </c>
      <c r="D194" s="22" t="s">
        <v>33</v>
      </c>
      <c r="E194" s="23">
        <v>11</v>
      </c>
      <c r="F194" s="76" t="s">
        <v>267</v>
      </c>
      <c r="G194" s="68" t="s">
        <v>33</v>
      </c>
      <c r="H194" s="68" t="s">
        <v>498</v>
      </c>
      <c r="I194" s="68" t="s">
        <v>33</v>
      </c>
      <c r="J194" s="68" t="s">
        <v>733</v>
      </c>
      <c r="K194" s="81" t="s">
        <v>268</v>
      </c>
      <c r="L194" s="24"/>
      <c r="M194" s="25"/>
      <c r="N194" s="26"/>
    </row>
    <row r="195" spans="1:14" s="41" customFormat="1" x14ac:dyDescent="0.35">
      <c r="A195" s="8">
        <f t="shared" si="2"/>
        <v>194</v>
      </c>
      <c r="B195" s="20">
        <v>210</v>
      </c>
      <c r="C195" s="21" t="s">
        <v>3</v>
      </c>
      <c r="D195" s="22" t="s">
        <v>24</v>
      </c>
      <c r="E195" s="23">
        <v>7</v>
      </c>
      <c r="F195" s="76" t="s">
        <v>928</v>
      </c>
      <c r="G195" s="68" t="s">
        <v>24</v>
      </c>
      <c r="H195" s="68" t="s">
        <v>530</v>
      </c>
      <c r="I195" s="68" t="s">
        <v>24</v>
      </c>
      <c r="J195" s="68" t="s">
        <v>740</v>
      </c>
      <c r="K195" s="81" t="s">
        <v>269</v>
      </c>
      <c r="L195" s="24"/>
      <c r="M195" s="25"/>
      <c r="N195" s="26"/>
    </row>
    <row r="196" spans="1:14" s="41" customFormat="1" x14ac:dyDescent="0.35">
      <c r="A196" s="8">
        <f t="shared" ref="A196:A226" si="3">A195+1</f>
        <v>195</v>
      </c>
      <c r="B196" s="20">
        <v>215</v>
      </c>
      <c r="C196" s="21" t="s">
        <v>3</v>
      </c>
      <c r="D196" s="22" t="s">
        <v>144</v>
      </c>
      <c r="E196" s="23">
        <v>8</v>
      </c>
      <c r="F196" s="76" t="s">
        <v>929</v>
      </c>
      <c r="G196" s="68" t="s">
        <v>144</v>
      </c>
      <c r="H196" s="68" t="s">
        <v>744</v>
      </c>
      <c r="I196" s="68" t="s">
        <v>144</v>
      </c>
      <c r="J196" s="68" t="s">
        <v>741</v>
      </c>
      <c r="K196" s="81" t="s">
        <v>270</v>
      </c>
      <c r="L196" s="24"/>
      <c r="M196" s="25"/>
      <c r="N196" s="26"/>
    </row>
    <row r="197" spans="1:14" x14ac:dyDescent="0.35">
      <c r="A197" s="8">
        <f t="shared" si="3"/>
        <v>196</v>
      </c>
      <c r="B197" s="20">
        <v>221</v>
      </c>
      <c r="C197" s="21" t="s">
        <v>3</v>
      </c>
      <c r="D197" s="22" t="s">
        <v>211</v>
      </c>
      <c r="E197" s="23">
        <v>4</v>
      </c>
      <c r="F197" s="76" t="s">
        <v>930</v>
      </c>
      <c r="G197" s="68" t="s">
        <v>211</v>
      </c>
      <c r="H197" s="68" t="s">
        <v>498</v>
      </c>
      <c r="I197" s="68" t="s">
        <v>211</v>
      </c>
      <c r="J197" s="68" t="s">
        <v>742</v>
      </c>
      <c r="K197" s="81" t="s">
        <v>271</v>
      </c>
      <c r="L197" s="24"/>
      <c r="M197" s="25"/>
      <c r="N197" s="26"/>
    </row>
    <row r="198" spans="1:14" s="33" customFormat="1" x14ac:dyDescent="0.35">
      <c r="A198" s="8">
        <f t="shared" si="3"/>
        <v>197</v>
      </c>
      <c r="B198" s="20">
        <v>236</v>
      </c>
      <c r="C198" s="21" t="s">
        <v>3</v>
      </c>
      <c r="D198" s="22" t="s">
        <v>50</v>
      </c>
      <c r="E198" s="23">
        <v>4</v>
      </c>
      <c r="F198" s="76" t="s">
        <v>931</v>
      </c>
      <c r="G198" s="68" t="s">
        <v>50</v>
      </c>
      <c r="H198" s="68" t="s">
        <v>498</v>
      </c>
      <c r="I198" s="68" t="s">
        <v>50</v>
      </c>
      <c r="J198" s="68" t="s">
        <v>602</v>
      </c>
      <c r="K198" s="81" t="s">
        <v>272</v>
      </c>
      <c r="L198" s="24"/>
      <c r="M198" s="25"/>
      <c r="N198" s="26"/>
    </row>
    <row r="199" spans="1:14" s="41" customFormat="1" x14ac:dyDescent="0.35">
      <c r="A199" s="8">
        <f t="shared" si="3"/>
        <v>198</v>
      </c>
      <c r="B199" s="20">
        <v>239</v>
      </c>
      <c r="C199" s="21" t="s">
        <v>3</v>
      </c>
      <c r="D199" s="22" t="s">
        <v>273</v>
      </c>
      <c r="E199" s="23">
        <v>4</v>
      </c>
      <c r="F199" s="76" t="s">
        <v>932</v>
      </c>
      <c r="G199" s="68" t="s">
        <v>166</v>
      </c>
      <c r="H199" s="68" t="s">
        <v>498</v>
      </c>
      <c r="I199" s="68" t="s">
        <v>710</v>
      </c>
      <c r="J199" s="68" t="s">
        <v>745</v>
      </c>
      <c r="K199" s="81" t="s">
        <v>274</v>
      </c>
      <c r="L199" s="24"/>
      <c r="M199" s="25"/>
      <c r="N199" s="26"/>
    </row>
    <row r="200" spans="1:14" s="41" customFormat="1" x14ac:dyDescent="0.35">
      <c r="A200" s="8">
        <f t="shared" si="3"/>
        <v>199</v>
      </c>
      <c r="B200" s="20">
        <v>243</v>
      </c>
      <c r="C200" s="21" t="s">
        <v>3</v>
      </c>
      <c r="D200" s="22" t="s">
        <v>144</v>
      </c>
      <c r="E200" s="23">
        <v>8</v>
      </c>
      <c r="F200" s="76" t="s">
        <v>933</v>
      </c>
      <c r="G200" s="68" t="s">
        <v>144</v>
      </c>
      <c r="H200" s="68" t="s">
        <v>498</v>
      </c>
      <c r="I200" s="68" t="s">
        <v>144</v>
      </c>
      <c r="J200" s="68" t="s">
        <v>746</v>
      </c>
      <c r="K200" s="81" t="s">
        <v>275</v>
      </c>
      <c r="L200" s="24"/>
      <c r="M200" s="25"/>
      <c r="N200" s="26"/>
    </row>
    <row r="201" spans="1:14" s="42" customFormat="1" x14ac:dyDescent="0.35">
      <c r="A201" s="8">
        <f t="shared" si="3"/>
        <v>200</v>
      </c>
      <c r="B201" s="28">
        <v>243</v>
      </c>
      <c r="C201" s="29" t="s">
        <v>17</v>
      </c>
      <c r="D201" s="30" t="s">
        <v>376</v>
      </c>
      <c r="E201" s="31">
        <v>8</v>
      </c>
      <c r="F201" s="77" t="s">
        <v>934</v>
      </c>
      <c r="G201" s="69" t="s">
        <v>376</v>
      </c>
      <c r="H201" s="69" t="s">
        <v>498</v>
      </c>
      <c r="I201" s="69" t="s">
        <v>376</v>
      </c>
      <c r="J201" s="69" t="s">
        <v>747</v>
      </c>
      <c r="K201" s="82" t="s">
        <v>276</v>
      </c>
      <c r="L201" s="29">
        <v>28.2</v>
      </c>
      <c r="M201" s="29">
        <v>33</v>
      </c>
      <c r="N201" s="32">
        <v>26379</v>
      </c>
    </row>
    <row r="202" spans="1:14" s="41" customFormat="1" x14ac:dyDescent="0.35">
      <c r="A202" s="8">
        <f t="shared" si="3"/>
        <v>201</v>
      </c>
      <c r="B202" s="20">
        <v>247</v>
      </c>
      <c r="C202" s="21" t="s">
        <v>3</v>
      </c>
      <c r="D202" s="22" t="s">
        <v>65</v>
      </c>
      <c r="E202" s="23">
        <v>8</v>
      </c>
      <c r="F202" s="76" t="s">
        <v>935</v>
      </c>
      <c r="G202" s="68" t="s">
        <v>65</v>
      </c>
      <c r="H202" s="68" t="s">
        <v>498</v>
      </c>
      <c r="I202" s="68" t="s">
        <v>65</v>
      </c>
      <c r="J202" s="68" t="s">
        <v>748</v>
      </c>
      <c r="K202" s="81" t="s">
        <v>277</v>
      </c>
      <c r="L202" s="24"/>
      <c r="M202" s="25"/>
      <c r="N202" s="26"/>
    </row>
    <row r="203" spans="1:14" s="41" customFormat="1" x14ac:dyDescent="0.35">
      <c r="A203" s="8">
        <f t="shared" si="3"/>
        <v>202</v>
      </c>
      <c r="B203" s="20">
        <v>251</v>
      </c>
      <c r="C203" s="21" t="s">
        <v>3</v>
      </c>
      <c r="D203" s="22" t="s">
        <v>109</v>
      </c>
      <c r="E203" s="23">
        <v>4</v>
      </c>
      <c r="F203" s="76" t="s">
        <v>936</v>
      </c>
      <c r="G203" s="68" t="s">
        <v>109</v>
      </c>
      <c r="H203" s="68" t="s">
        <v>498</v>
      </c>
      <c r="I203" s="68" t="s">
        <v>109</v>
      </c>
      <c r="J203" s="68" t="s">
        <v>664</v>
      </c>
      <c r="K203" s="81" t="s">
        <v>278</v>
      </c>
      <c r="L203" s="24"/>
      <c r="M203" s="25"/>
      <c r="N203" s="26"/>
    </row>
    <row r="204" spans="1:14" s="41" customFormat="1" x14ac:dyDescent="0.35">
      <c r="A204" s="8">
        <f t="shared" si="3"/>
        <v>203</v>
      </c>
      <c r="B204" s="20">
        <v>254</v>
      </c>
      <c r="C204" s="21" t="s">
        <v>3</v>
      </c>
      <c r="D204" s="22" t="s">
        <v>279</v>
      </c>
      <c r="E204" s="23">
        <v>1</v>
      </c>
      <c r="F204" s="76" t="s">
        <v>937</v>
      </c>
      <c r="G204" s="68" t="s">
        <v>279</v>
      </c>
      <c r="H204" s="68" t="s">
        <v>498</v>
      </c>
      <c r="I204" s="68" t="s">
        <v>279</v>
      </c>
      <c r="J204" s="68" t="s">
        <v>749</v>
      </c>
      <c r="K204" s="81" t="s">
        <v>280</v>
      </c>
      <c r="L204" s="24"/>
      <c r="M204" s="25"/>
      <c r="N204" s="26"/>
    </row>
    <row r="205" spans="1:14" s="41" customFormat="1" x14ac:dyDescent="0.35">
      <c r="A205" s="8">
        <f t="shared" si="3"/>
        <v>204</v>
      </c>
      <c r="B205" s="20">
        <v>266</v>
      </c>
      <c r="C205" s="21" t="s">
        <v>3</v>
      </c>
      <c r="D205" s="22" t="s">
        <v>173</v>
      </c>
      <c r="E205" s="23">
        <v>9</v>
      </c>
      <c r="F205" s="76" t="s">
        <v>938</v>
      </c>
      <c r="G205" s="68" t="s">
        <v>173</v>
      </c>
      <c r="H205" s="68" t="s">
        <v>498</v>
      </c>
      <c r="I205" s="68" t="s">
        <v>173</v>
      </c>
      <c r="J205" s="68" t="s">
        <v>750</v>
      </c>
      <c r="K205" s="81" t="s">
        <v>281</v>
      </c>
      <c r="L205" s="24"/>
      <c r="M205" s="25"/>
      <c r="N205" s="26"/>
    </row>
    <row r="206" spans="1:14" s="41" customFormat="1" x14ac:dyDescent="0.35">
      <c r="A206" s="8">
        <f t="shared" si="3"/>
        <v>205</v>
      </c>
      <c r="B206" s="20">
        <v>280</v>
      </c>
      <c r="C206" s="21" t="s">
        <v>3</v>
      </c>
      <c r="D206" s="22" t="s">
        <v>282</v>
      </c>
      <c r="E206" s="23">
        <v>4</v>
      </c>
      <c r="F206" s="76" t="s">
        <v>939</v>
      </c>
      <c r="G206" s="68" t="s">
        <v>54</v>
      </c>
      <c r="H206" s="68" t="s">
        <v>755</v>
      </c>
      <c r="I206" s="68" t="s">
        <v>13</v>
      </c>
      <c r="J206" s="68" t="s">
        <v>751</v>
      </c>
      <c r="K206" s="81" t="s">
        <v>283</v>
      </c>
      <c r="L206" s="24"/>
      <c r="M206" s="25"/>
      <c r="N206" s="26"/>
    </row>
    <row r="207" spans="1:14" s="42" customFormat="1" x14ac:dyDescent="0.35">
      <c r="A207" s="8">
        <f t="shared" si="3"/>
        <v>206</v>
      </c>
      <c r="B207" s="28">
        <v>280</v>
      </c>
      <c r="C207" s="29" t="s">
        <v>17</v>
      </c>
      <c r="D207" s="30" t="s">
        <v>349</v>
      </c>
      <c r="E207" s="31">
        <v>4</v>
      </c>
      <c r="F207" s="77" t="s">
        <v>427</v>
      </c>
      <c r="G207" s="69" t="s">
        <v>349</v>
      </c>
      <c r="H207" s="69" t="s">
        <v>530</v>
      </c>
      <c r="I207" s="69" t="s">
        <v>349</v>
      </c>
      <c r="J207" s="69" t="s">
        <v>752</v>
      </c>
      <c r="K207" s="82" t="s">
        <v>428</v>
      </c>
      <c r="L207" s="29">
        <v>21.8</v>
      </c>
      <c r="M207" s="29">
        <v>43</v>
      </c>
      <c r="N207" s="32">
        <v>29339</v>
      </c>
    </row>
    <row r="208" spans="1:14" s="41" customFormat="1" x14ac:dyDescent="0.35">
      <c r="A208" s="8">
        <f t="shared" si="3"/>
        <v>207</v>
      </c>
      <c r="B208" s="20">
        <v>299</v>
      </c>
      <c r="C208" s="21" t="s">
        <v>3</v>
      </c>
      <c r="D208" s="22" t="s">
        <v>279</v>
      </c>
      <c r="E208" s="23">
        <v>1</v>
      </c>
      <c r="F208" s="76" t="s">
        <v>940</v>
      </c>
      <c r="G208" s="68" t="s">
        <v>279</v>
      </c>
      <c r="H208" s="68" t="s">
        <v>498</v>
      </c>
      <c r="I208" s="68" t="s">
        <v>279</v>
      </c>
      <c r="J208" s="68" t="s">
        <v>753</v>
      </c>
      <c r="K208" s="81" t="s">
        <v>284</v>
      </c>
      <c r="L208" s="24"/>
      <c r="M208" s="25"/>
      <c r="N208" s="26"/>
    </row>
    <row r="209" spans="1:14" s="41" customFormat="1" x14ac:dyDescent="0.35">
      <c r="A209" s="8">
        <f t="shared" si="3"/>
        <v>208</v>
      </c>
      <c r="B209" s="20">
        <v>299</v>
      </c>
      <c r="C209" s="21" t="s">
        <v>3</v>
      </c>
      <c r="D209" s="22" t="s">
        <v>285</v>
      </c>
      <c r="E209" s="23">
        <v>2</v>
      </c>
      <c r="F209" s="76" t="s">
        <v>941</v>
      </c>
      <c r="G209" s="68" t="s">
        <v>457</v>
      </c>
      <c r="H209" s="68" t="s">
        <v>756</v>
      </c>
      <c r="I209" s="68" t="s">
        <v>765</v>
      </c>
      <c r="J209" s="68" t="s">
        <v>754</v>
      </c>
      <c r="K209" s="81" t="s">
        <v>286</v>
      </c>
      <c r="L209" s="24"/>
      <c r="M209" s="25"/>
      <c r="N209" s="26"/>
    </row>
    <row r="210" spans="1:14" s="41" customFormat="1" x14ac:dyDescent="0.35">
      <c r="A210" s="8">
        <f t="shared" si="3"/>
        <v>209</v>
      </c>
      <c r="B210" s="20">
        <v>299</v>
      </c>
      <c r="C210" s="21" t="s">
        <v>3</v>
      </c>
      <c r="D210" s="22" t="s">
        <v>287</v>
      </c>
      <c r="E210" s="23">
        <v>2</v>
      </c>
      <c r="F210" s="76" t="s">
        <v>942</v>
      </c>
      <c r="G210" s="68" t="s">
        <v>765</v>
      </c>
      <c r="H210" s="68" t="s">
        <v>757</v>
      </c>
      <c r="I210" s="68" t="s">
        <v>701</v>
      </c>
      <c r="J210" s="68" t="s">
        <v>759</v>
      </c>
      <c r="K210" s="81" t="s">
        <v>288</v>
      </c>
      <c r="L210" s="24"/>
      <c r="M210" s="25"/>
      <c r="N210" s="26"/>
    </row>
    <row r="211" spans="1:14" s="41" customFormat="1" x14ac:dyDescent="0.35">
      <c r="A211" s="8">
        <f t="shared" si="3"/>
        <v>210</v>
      </c>
      <c r="B211" s="20">
        <v>330</v>
      </c>
      <c r="C211" s="21" t="s">
        <v>3</v>
      </c>
      <c r="D211" s="22" t="s">
        <v>65</v>
      </c>
      <c r="E211" s="23">
        <v>8</v>
      </c>
      <c r="F211" s="76" t="s">
        <v>943</v>
      </c>
      <c r="G211" s="68" t="s">
        <v>65</v>
      </c>
      <c r="H211" s="68" t="s">
        <v>758</v>
      </c>
      <c r="I211" s="68" t="s">
        <v>65</v>
      </c>
      <c r="J211" s="68" t="s">
        <v>760</v>
      </c>
      <c r="K211" s="81" t="s">
        <v>289</v>
      </c>
      <c r="L211" s="24"/>
      <c r="M211" s="25"/>
      <c r="N211" s="26"/>
    </row>
    <row r="212" spans="1:14" s="41" customFormat="1" x14ac:dyDescent="0.35">
      <c r="A212" s="8">
        <f t="shared" si="3"/>
        <v>211</v>
      </c>
      <c r="B212" s="20">
        <v>395</v>
      </c>
      <c r="C212" s="21" t="s">
        <v>3</v>
      </c>
      <c r="D212" s="22" t="s">
        <v>290</v>
      </c>
      <c r="E212" s="23" t="s">
        <v>336</v>
      </c>
      <c r="F212" s="76" t="s">
        <v>944</v>
      </c>
      <c r="G212" s="68" t="s">
        <v>611</v>
      </c>
      <c r="H212" s="68" t="s">
        <v>746</v>
      </c>
      <c r="I212" s="68" t="s">
        <v>766</v>
      </c>
      <c r="J212" s="68" t="s">
        <v>761</v>
      </c>
      <c r="K212" s="81" t="s">
        <v>291</v>
      </c>
      <c r="L212" s="24"/>
      <c r="M212" s="25"/>
      <c r="N212" s="26"/>
    </row>
    <row r="213" spans="1:14" s="42" customFormat="1" x14ac:dyDescent="0.35">
      <c r="A213" s="8">
        <f t="shared" si="3"/>
        <v>212</v>
      </c>
      <c r="B213" s="28">
        <v>395</v>
      </c>
      <c r="C213" s="29" t="s">
        <v>17</v>
      </c>
      <c r="D213" s="30" t="s">
        <v>400</v>
      </c>
      <c r="E213" s="31">
        <v>9</v>
      </c>
      <c r="F213" s="77" t="s">
        <v>406</v>
      </c>
      <c r="G213" s="69" t="s">
        <v>400</v>
      </c>
      <c r="H213" s="69" t="s">
        <v>767</v>
      </c>
      <c r="I213" s="69" t="s">
        <v>400</v>
      </c>
      <c r="J213" s="69" t="s">
        <v>762</v>
      </c>
      <c r="K213" s="82" t="s">
        <v>292</v>
      </c>
      <c r="L213" s="29">
        <v>20.100000000000001</v>
      </c>
      <c r="M213" s="29">
        <v>17</v>
      </c>
      <c r="N213" s="32">
        <v>25779</v>
      </c>
    </row>
    <row r="214" spans="1:14" s="44" customFormat="1" x14ac:dyDescent="0.35">
      <c r="A214" s="8">
        <f t="shared" si="3"/>
        <v>213</v>
      </c>
      <c r="B214" s="37" t="s">
        <v>408</v>
      </c>
      <c r="C214" s="29" t="s">
        <v>17</v>
      </c>
      <c r="D214" s="30" t="s">
        <v>386</v>
      </c>
      <c r="E214" s="31">
        <v>9</v>
      </c>
      <c r="F214" s="77" t="s">
        <v>407</v>
      </c>
      <c r="G214" s="69" t="s">
        <v>386</v>
      </c>
      <c r="H214" s="69" t="s">
        <v>530</v>
      </c>
      <c r="I214" s="69" t="s">
        <v>386</v>
      </c>
      <c r="J214" s="69" t="s">
        <v>763</v>
      </c>
      <c r="K214" s="82" t="s">
        <v>293</v>
      </c>
      <c r="L214" s="43">
        <v>18</v>
      </c>
      <c r="M214" s="29">
        <v>55</v>
      </c>
      <c r="N214" s="32">
        <v>36682</v>
      </c>
    </row>
    <row r="215" spans="1:14" s="42" customFormat="1" x14ac:dyDescent="0.35">
      <c r="A215" s="8">
        <f t="shared" si="3"/>
        <v>214</v>
      </c>
      <c r="B215" s="28">
        <v>395</v>
      </c>
      <c r="C215" s="29" t="s">
        <v>17</v>
      </c>
      <c r="D215" s="30" t="s">
        <v>386</v>
      </c>
      <c r="E215" s="31">
        <v>9</v>
      </c>
      <c r="F215" s="77" t="s">
        <v>945</v>
      </c>
      <c r="G215" s="69" t="s">
        <v>386</v>
      </c>
      <c r="H215" s="69" t="s">
        <v>763</v>
      </c>
      <c r="I215" s="69" t="s">
        <v>386</v>
      </c>
      <c r="J215" s="69" t="s">
        <v>764</v>
      </c>
      <c r="K215" s="82" t="s">
        <v>429</v>
      </c>
      <c r="L215" s="29">
        <f>26.9-18</f>
        <v>8.8999999999999986</v>
      </c>
      <c r="M215" s="29">
        <v>28</v>
      </c>
      <c r="N215" s="32">
        <v>26246</v>
      </c>
    </row>
    <row r="216" spans="1:14" s="42" customFormat="1" x14ac:dyDescent="0.35">
      <c r="A216" s="8">
        <f t="shared" si="3"/>
        <v>215</v>
      </c>
      <c r="B216" s="37" t="s">
        <v>408</v>
      </c>
      <c r="C216" s="29" t="s">
        <v>17</v>
      </c>
      <c r="D216" s="30" t="s">
        <v>386</v>
      </c>
      <c r="E216" s="31">
        <v>9</v>
      </c>
      <c r="F216" s="77" t="s">
        <v>946</v>
      </c>
      <c r="G216" s="69" t="s">
        <v>386</v>
      </c>
      <c r="H216" s="69" t="s">
        <v>768</v>
      </c>
      <c r="I216" s="69" t="s">
        <v>386</v>
      </c>
      <c r="J216" s="103">
        <v>50.7</v>
      </c>
      <c r="K216" s="82" t="s">
        <v>294</v>
      </c>
      <c r="L216" s="29">
        <f>50.7-26.9</f>
        <v>23.800000000000004</v>
      </c>
      <c r="M216" s="29">
        <v>55</v>
      </c>
      <c r="N216" s="32">
        <v>36682</v>
      </c>
    </row>
    <row r="217" spans="1:14" s="42" customFormat="1" x14ac:dyDescent="0.35">
      <c r="A217" s="8">
        <f t="shared" si="3"/>
        <v>216</v>
      </c>
      <c r="B217" s="37" t="s">
        <v>408</v>
      </c>
      <c r="C217" s="29" t="s">
        <v>17</v>
      </c>
      <c r="D217" s="30" t="s">
        <v>386</v>
      </c>
      <c r="E217" s="31">
        <v>9</v>
      </c>
      <c r="F217" s="77" t="s">
        <v>409</v>
      </c>
      <c r="G217" s="69" t="s">
        <v>386</v>
      </c>
      <c r="H217" s="69">
        <v>52</v>
      </c>
      <c r="I217" s="69" t="s">
        <v>386</v>
      </c>
      <c r="J217" s="103">
        <v>74.5</v>
      </c>
      <c r="K217" s="82" t="s">
        <v>295</v>
      </c>
      <c r="L217" s="29">
        <f>74.5-52</f>
        <v>22.5</v>
      </c>
      <c r="M217" s="29">
        <v>55</v>
      </c>
      <c r="N217" s="32">
        <v>36682</v>
      </c>
    </row>
    <row r="218" spans="1:14" s="42" customFormat="1" x14ac:dyDescent="0.35">
      <c r="A218" s="8">
        <f t="shared" si="3"/>
        <v>217</v>
      </c>
      <c r="B218" s="37" t="s">
        <v>408</v>
      </c>
      <c r="C218" s="29" t="s">
        <v>17</v>
      </c>
      <c r="D218" s="30" t="s">
        <v>386</v>
      </c>
      <c r="E218" s="31">
        <v>9</v>
      </c>
      <c r="F218" s="77" t="s">
        <v>410</v>
      </c>
      <c r="G218" s="69" t="s">
        <v>386</v>
      </c>
      <c r="H218" s="69">
        <v>76.8</v>
      </c>
      <c r="I218" s="69" t="s">
        <v>386</v>
      </c>
      <c r="J218" s="103">
        <v>104.8</v>
      </c>
      <c r="K218" s="82" t="s">
        <v>296</v>
      </c>
      <c r="L218" s="43">
        <f>104.8-76.8</f>
        <v>28</v>
      </c>
      <c r="M218" s="29">
        <v>55</v>
      </c>
      <c r="N218" s="32">
        <v>36682</v>
      </c>
    </row>
    <row r="219" spans="1:14" s="41" customFormat="1" x14ac:dyDescent="0.35">
      <c r="A219" s="8">
        <f t="shared" si="3"/>
        <v>218</v>
      </c>
      <c r="B219" s="45">
        <v>580</v>
      </c>
      <c r="C219" s="46" t="s">
        <v>3</v>
      </c>
      <c r="D219" s="47" t="s">
        <v>297</v>
      </c>
      <c r="E219" s="48" t="s">
        <v>334</v>
      </c>
      <c r="F219" s="79" t="s">
        <v>298</v>
      </c>
      <c r="G219" s="67" t="s">
        <v>779</v>
      </c>
      <c r="H219" s="67" t="s">
        <v>498</v>
      </c>
      <c r="I219" s="67" t="s">
        <v>166</v>
      </c>
      <c r="J219" s="104">
        <v>47.4</v>
      </c>
      <c r="K219" s="85" t="s">
        <v>299</v>
      </c>
      <c r="L219" s="49"/>
      <c r="M219" s="50"/>
      <c r="N219" s="51"/>
    </row>
    <row r="220" spans="1:14" s="42" customFormat="1" x14ac:dyDescent="0.35">
      <c r="A220" s="8">
        <f t="shared" si="3"/>
        <v>219</v>
      </c>
      <c r="B220" s="28">
        <v>580</v>
      </c>
      <c r="C220" s="31" t="s">
        <v>17</v>
      </c>
      <c r="D220" s="30" t="s">
        <v>382</v>
      </c>
      <c r="E220" s="29">
        <v>4</v>
      </c>
      <c r="F220" s="77" t="s">
        <v>947</v>
      </c>
      <c r="G220" s="69" t="s">
        <v>382</v>
      </c>
      <c r="H220" s="69" t="s">
        <v>498</v>
      </c>
      <c r="I220" s="69" t="s">
        <v>382</v>
      </c>
      <c r="J220" s="103">
        <v>0.4</v>
      </c>
      <c r="K220" s="82" t="s">
        <v>301</v>
      </c>
      <c r="L220" s="29">
        <v>0.4</v>
      </c>
      <c r="M220" s="29">
        <v>13</v>
      </c>
      <c r="N220" s="32">
        <v>25617</v>
      </c>
    </row>
    <row r="221" spans="1:14" s="42" customFormat="1" x14ac:dyDescent="0.35">
      <c r="A221" s="8">
        <f t="shared" si="3"/>
        <v>220</v>
      </c>
      <c r="B221" s="28">
        <v>580</v>
      </c>
      <c r="C221" s="31" t="s">
        <v>17</v>
      </c>
      <c r="D221" s="30" t="s">
        <v>382</v>
      </c>
      <c r="E221" s="31">
        <v>4</v>
      </c>
      <c r="F221" s="77" t="s">
        <v>948</v>
      </c>
      <c r="G221" s="69" t="s">
        <v>382</v>
      </c>
      <c r="H221" s="69" t="s">
        <v>769</v>
      </c>
      <c r="I221" s="69" t="s">
        <v>382</v>
      </c>
      <c r="J221" s="103">
        <v>45.2</v>
      </c>
      <c r="K221" s="82" t="s">
        <v>302</v>
      </c>
      <c r="L221" s="29">
        <f>45.2-34.5</f>
        <v>10.700000000000003</v>
      </c>
      <c r="M221" s="29">
        <v>40</v>
      </c>
      <c r="N221" s="32">
        <v>27936</v>
      </c>
    </row>
    <row r="222" spans="1:14" s="42" customFormat="1" x14ac:dyDescent="0.35">
      <c r="A222" s="8">
        <f t="shared" si="3"/>
        <v>221</v>
      </c>
      <c r="B222" s="28">
        <v>580</v>
      </c>
      <c r="C222" s="31" t="s">
        <v>17</v>
      </c>
      <c r="D222" s="30" t="s">
        <v>358</v>
      </c>
      <c r="E222" s="31">
        <v>10</v>
      </c>
      <c r="F222" s="77" t="s">
        <v>411</v>
      </c>
      <c r="G222" s="69" t="s">
        <v>358</v>
      </c>
      <c r="H222" s="69" t="s">
        <v>498</v>
      </c>
      <c r="I222" s="69" t="s">
        <v>358</v>
      </c>
      <c r="J222" s="69" t="s">
        <v>771</v>
      </c>
      <c r="K222" s="82" t="s">
        <v>303</v>
      </c>
      <c r="L222" s="29">
        <v>15.4</v>
      </c>
      <c r="M222" s="29">
        <v>37</v>
      </c>
      <c r="N222" s="32">
        <v>27187</v>
      </c>
    </row>
    <row r="223" spans="1:14" s="41" customFormat="1" x14ac:dyDescent="0.35">
      <c r="A223" s="8">
        <f t="shared" si="3"/>
        <v>222</v>
      </c>
      <c r="B223" s="20">
        <v>680</v>
      </c>
      <c r="C223" s="21" t="s">
        <v>3</v>
      </c>
      <c r="D223" s="22" t="s">
        <v>273</v>
      </c>
      <c r="E223" s="23">
        <v>4</v>
      </c>
      <c r="F223" s="76" t="s">
        <v>949</v>
      </c>
      <c r="G223" s="68" t="s">
        <v>166</v>
      </c>
      <c r="H223" s="68" t="s">
        <v>498</v>
      </c>
      <c r="I223" s="68" t="s">
        <v>710</v>
      </c>
      <c r="J223" s="105">
        <v>14.4</v>
      </c>
      <c r="K223" s="81" t="s">
        <v>304</v>
      </c>
      <c r="L223" s="24"/>
      <c r="M223" s="25"/>
      <c r="N223" s="26"/>
    </row>
    <row r="224" spans="1:14" s="42" customFormat="1" x14ac:dyDescent="0.35">
      <c r="A224" s="8">
        <f t="shared" si="3"/>
        <v>223</v>
      </c>
      <c r="B224" s="28">
        <v>680</v>
      </c>
      <c r="C224" s="31" t="s">
        <v>17</v>
      </c>
      <c r="D224" s="30" t="s">
        <v>382</v>
      </c>
      <c r="E224" s="31">
        <v>4</v>
      </c>
      <c r="F224" s="77" t="s">
        <v>412</v>
      </c>
      <c r="G224" s="69" t="s">
        <v>382</v>
      </c>
      <c r="H224" s="69" t="s">
        <v>770</v>
      </c>
      <c r="I224" s="69" t="s">
        <v>382</v>
      </c>
      <c r="J224" s="69" t="s">
        <v>773</v>
      </c>
      <c r="K224" s="82" t="s">
        <v>305</v>
      </c>
      <c r="L224" s="29">
        <f>16.8-6.4</f>
        <v>10.4</v>
      </c>
      <c r="M224" s="29">
        <v>41</v>
      </c>
      <c r="N224" s="32">
        <v>28656</v>
      </c>
    </row>
    <row r="225" spans="1:14" s="42" customFormat="1" x14ac:dyDescent="0.35">
      <c r="A225" s="8">
        <f t="shared" si="3"/>
        <v>224</v>
      </c>
      <c r="B225" s="28">
        <v>680</v>
      </c>
      <c r="C225" s="31" t="s">
        <v>17</v>
      </c>
      <c r="D225" s="30" t="s">
        <v>382</v>
      </c>
      <c r="E225" s="29">
        <v>4</v>
      </c>
      <c r="F225" s="77" t="s">
        <v>413</v>
      </c>
      <c r="G225" s="69" t="s">
        <v>382</v>
      </c>
      <c r="H225" s="69" t="s">
        <v>773</v>
      </c>
      <c r="I225" s="69" t="s">
        <v>382</v>
      </c>
      <c r="J225" s="69" t="s">
        <v>774</v>
      </c>
      <c r="K225" s="82" t="s">
        <v>306</v>
      </c>
      <c r="L225" s="29">
        <f>21.9-16.8</f>
        <v>5.0999999999999979</v>
      </c>
      <c r="M225" s="29">
        <v>45</v>
      </c>
      <c r="N225" s="32">
        <v>30246</v>
      </c>
    </row>
    <row r="226" spans="1:14" s="42" customFormat="1" x14ac:dyDescent="0.35">
      <c r="A226" s="8">
        <f t="shared" si="3"/>
        <v>225</v>
      </c>
      <c r="B226" s="28">
        <v>680</v>
      </c>
      <c r="C226" s="31" t="s">
        <v>17</v>
      </c>
      <c r="D226" s="30" t="s">
        <v>367</v>
      </c>
      <c r="E226" s="31">
        <v>4</v>
      </c>
      <c r="F226" s="77" t="s">
        <v>950</v>
      </c>
      <c r="G226" s="69" t="s">
        <v>367</v>
      </c>
      <c r="H226" s="69" t="s">
        <v>530</v>
      </c>
      <c r="I226" s="69" t="s">
        <v>367</v>
      </c>
      <c r="J226" s="69" t="s">
        <v>772</v>
      </c>
      <c r="K226" s="82" t="s">
        <v>307</v>
      </c>
      <c r="L226" s="29">
        <v>14.4</v>
      </c>
      <c r="M226" s="29">
        <v>45</v>
      </c>
      <c r="N226" s="32">
        <v>30246</v>
      </c>
    </row>
    <row r="227" spans="1:14" s="27" customFormat="1" x14ac:dyDescent="0.35">
      <c r="A227" s="52"/>
      <c r="B227" s="53"/>
      <c r="C227" s="54"/>
      <c r="E227" s="54"/>
      <c r="G227" s="67"/>
      <c r="H227" s="68"/>
      <c r="I227" s="68"/>
      <c r="J227" s="68"/>
      <c r="L227" s="55"/>
      <c r="M227" s="56"/>
      <c r="N227" s="57"/>
    </row>
    <row r="228" spans="1:14" x14ac:dyDescent="0.35">
      <c r="B228" s="58"/>
      <c r="C228" s="55"/>
      <c r="D228" s="59"/>
      <c r="E228" s="55"/>
      <c r="F228" s="59"/>
      <c r="K228" s="59"/>
      <c r="L228" s="55"/>
      <c r="M228" s="56"/>
      <c r="N228" s="57"/>
    </row>
    <row r="229" spans="1:14" x14ac:dyDescent="0.35">
      <c r="B229" s="58"/>
      <c r="C229" s="55"/>
      <c r="D229" s="59"/>
      <c r="E229" s="55"/>
      <c r="F229" s="59"/>
      <c r="K229" s="59"/>
      <c r="L229" s="55"/>
      <c r="M229" s="56"/>
      <c r="N229" s="57"/>
    </row>
    <row r="230" spans="1:14" x14ac:dyDescent="0.35">
      <c r="B230" s="58"/>
      <c r="C230" s="55"/>
      <c r="D230" s="59"/>
      <c r="E230" s="55"/>
      <c r="F230" s="59"/>
      <c r="K230" s="59"/>
      <c r="L230" s="55"/>
      <c r="M230" s="56"/>
      <c r="N230" s="57"/>
    </row>
    <row r="231" spans="1:14" x14ac:dyDescent="0.35">
      <c r="B231" s="58"/>
      <c r="C231" s="55"/>
      <c r="D231" s="59"/>
      <c r="E231" s="55"/>
      <c r="F231" s="59"/>
      <c r="K231" s="59"/>
      <c r="L231" s="55"/>
      <c r="M231" s="56"/>
      <c r="N231" s="57"/>
    </row>
    <row r="232" spans="1:14" x14ac:dyDescent="0.35">
      <c r="B232" s="58"/>
      <c r="C232" s="55"/>
      <c r="D232" s="59"/>
      <c r="E232" s="55"/>
      <c r="F232" s="59"/>
      <c r="K232" s="59"/>
      <c r="L232" s="55"/>
      <c r="M232" s="56"/>
      <c r="N232" s="57"/>
    </row>
    <row r="233" spans="1:14" x14ac:dyDescent="0.35">
      <c r="B233" s="58"/>
      <c r="C233" s="55"/>
      <c r="D233" s="59"/>
      <c r="E233" s="55"/>
      <c r="F233" s="59"/>
      <c r="K233" s="59"/>
      <c r="L233" s="55"/>
      <c r="M233" s="56"/>
      <c r="N233" s="57"/>
    </row>
    <row r="234" spans="1:14" x14ac:dyDescent="0.35">
      <c r="B234" s="58"/>
      <c r="C234" s="55"/>
      <c r="D234" s="59"/>
      <c r="E234" s="55"/>
      <c r="F234" s="59"/>
      <c r="K234" s="59"/>
      <c r="L234" s="55"/>
      <c r="M234" s="56"/>
      <c r="N234" s="57"/>
    </row>
    <row r="235" spans="1:14" x14ac:dyDescent="0.35">
      <c r="B235" s="58"/>
      <c r="C235" s="55"/>
      <c r="D235" s="59"/>
      <c r="E235" s="55"/>
      <c r="F235" s="59"/>
      <c r="K235" s="59"/>
      <c r="L235" s="55"/>
      <c r="M235" s="56"/>
      <c r="N235" s="57"/>
    </row>
    <row r="236" spans="1:14" x14ac:dyDescent="0.35">
      <c r="B236" s="58"/>
      <c r="C236" s="55"/>
      <c r="D236" s="59"/>
      <c r="E236" s="55"/>
      <c r="F236" s="59"/>
      <c r="K236" s="59"/>
      <c r="L236" s="55"/>
      <c r="M236" s="56"/>
      <c r="N236" s="57"/>
    </row>
    <row r="237" spans="1:14" x14ac:dyDescent="0.35">
      <c r="B237" s="58"/>
      <c r="C237" s="55"/>
      <c r="D237" s="59"/>
      <c r="E237" s="55"/>
      <c r="F237" s="59"/>
      <c r="K237" s="59"/>
      <c r="L237" s="55"/>
      <c r="M237" s="56"/>
      <c r="N237" s="57"/>
    </row>
    <row r="238" spans="1:14" x14ac:dyDescent="0.35">
      <c r="B238" s="58"/>
      <c r="C238" s="55"/>
      <c r="D238" s="59"/>
      <c r="E238" s="55"/>
      <c r="F238" s="59"/>
      <c r="K238" s="59"/>
      <c r="L238" s="55"/>
      <c r="M238" s="56"/>
      <c r="N238" s="57"/>
    </row>
    <row r="239" spans="1:14" x14ac:dyDescent="0.35">
      <c r="B239" s="58"/>
      <c r="C239" s="55"/>
      <c r="D239" s="59"/>
      <c r="E239" s="55"/>
      <c r="F239" s="59"/>
      <c r="K239" s="59"/>
      <c r="L239" s="55"/>
      <c r="M239" s="56"/>
      <c r="N239" s="57"/>
    </row>
    <row r="240" spans="1:14" x14ac:dyDescent="0.35">
      <c r="B240" s="58"/>
      <c r="C240" s="55"/>
      <c r="D240" s="59"/>
      <c r="E240" s="55"/>
      <c r="F240" s="59"/>
      <c r="K240" s="59"/>
      <c r="L240" s="55"/>
      <c r="M240" s="56"/>
      <c r="N240" s="57"/>
    </row>
    <row r="241" spans="2:14" x14ac:dyDescent="0.35">
      <c r="B241" s="58"/>
      <c r="C241" s="55"/>
      <c r="D241" s="59"/>
      <c r="E241" s="55"/>
      <c r="F241" s="59"/>
      <c r="K241" s="59"/>
      <c r="L241" s="55"/>
      <c r="M241" s="56"/>
      <c r="N241" s="57"/>
    </row>
    <row r="242" spans="2:14" x14ac:dyDescent="0.35">
      <c r="B242" s="58"/>
      <c r="C242" s="55"/>
      <c r="D242" s="59"/>
      <c r="E242" s="55"/>
      <c r="F242" s="59"/>
      <c r="K242" s="59"/>
      <c r="L242" s="55"/>
      <c r="M242" s="56"/>
      <c r="N242" s="57"/>
    </row>
    <row r="243" spans="2:14" x14ac:dyDescent="0.35">
      <c r="B243" s="58"/>
      <c r="C243" s="55"/>
      <c r="D243" s="59"/>
      <c r="E243" s="55"/>
      <c r="F243" s="59"/>
      <c r="K243" s="59"/>
      <c r="L243" s="55"/>
      <c r="M243" s="56"/>
      <c r="N243" s="57"/>
    </row>
    <row r="244" spans="2:14" x14ac:dyDescent="0.35">
      <c r="B244" s="58"/>
      <c r="C244" s="55"/>
      <c r="D244" s="59"/>
      <c r="E244" s="55"/>
      <c r="F244" s="59"/>
      <c r="K244" s="59"/>
      <c r="L244" s="55"/>
      <c r="M244" s="56"/>
      <c r="N244" s="57"/>
    </row>
    <row r="245" spans="2:14" x14ac:dyDescent="0.35">
      <c r="B245" s="58"/>
      <c r="C245" s="55"/>
      <c r="D245" s="59"/>
      <c r="E245" s="55"/>
      <c r="F245" s="59"/>
      <c r="K245" s="59"/>
      <c r="L245" s="55"/>
      <c r="M245" s="56"/>
      <c r="N245" s="57"/>
    </row>
    <row r="246" spans="2:14" x14ac:dyDescent="0.35">
      <c r="B246" s="58"/>
      <c r="C246" s="55"/>
      <c r="D246" s="59"/>
      <c r="E246" s="55"/>
      <c r="F246" s="59"/>
      <c r="K246" s="59"/>
      <c r="L246" s="55"/>
      <c r="M246" s="56"/>
      <c r="N246" s="57"/>
    </row>
    <row r="247" spans="2:14" x14ac:dyDescent="0.35">
      <c r="B247" s="58"/>
      <c r="C247" s="55"/>
      <c r="D247" s="59"/>
      <c r="E247" s="55"/>
      <c r="F247" s="59"/>
      <c r="K247" s="59"/>
      <c r="L247" s="55"/>
      <c r="M247" s="56"/>
      <c r="N247" s="57"/>
    </row>
    <row r="248" spans="2:14" x14ac:dyDescent="0.35">
      <c r="B248" s="58"/>
      <c r="C248" s="55"/>
      <c r="D248" s="59"/>
      <c r="E248" s="55"/>
      <c r="F248" s="59"/>
      <c r="K248" s="59"/>
      <c r="L248" s="55"/>
      <c r="M248" s="56"/>
      <c r="N248" s="57"/>
    </row>
    <row r="249" spans="2:14" x14ac:dyDescent="0.35">
      <c r="B249" s="58"/>
      <c r="C249" s="55"/>
      <c r="D249" s="59"/>
      <c r="E249" s="55"/>
      <c r="F249" s="59"/>
      <c r="K249" s="59"/>
      <c r="L249" s="55"/>
      <c r="M249" s="56"/>
      <c r="N249" s="57"/>
    </row>
    <row r="250" spans="2:14" x14ac:dyDescent="0.35">
      <c r="B250" s="58"/>
      <c r="C250" s="55"/>
      <c r="D250" s="59"/>
      <c r="E250" s="55"/>
      <c r="F250" s="59"/>
      <c r="K250" s="59"/>
      <c r="L250" s="55"/>
      <c r="M250" s="56"/>
      <c r="N250" s="57"/>
    </row>
    <row r="251" spans="2:14" x14ac:dyDescent="0.35">
      <c r="B251" s="58"/>
      <c r="C251" s="55"/>
      <c r="D251" s="59"/>
      <c r="E251" s="55"/>
      <c r="F251" s="59"/>
      <c r="K251" s="59"/>
      <c r="L251" s="55"/>
      <c r="M251" s="56"/>
      <c r="N251" s="57"/>
    </row>
    <row r="252" spans="2:14" x14ac:dyDescent="0.35">
      <c r="B252" s="58"/>
      <c r="C252" s="55"/>
      <c r="D252" s="59"/>
      <c r="E252" s="55"/>
      <c r="F252" s="59"/>
      <c r="K252" s="59"/>
      <c r="L252" s="55"/>
      <c r="M252" s="56"/>
      <c r="N252" s="57"/>
    </row>
    <row r="253" spans="2:14" x14ac:dyDescent="0.35">
      <c r="B253" s="58"/>
      <c r="C253" s="55"/>
      <c r="D253" s="59"/>
      <c r="E253" s="55"/>
      <c r="F253" s="59"/>
      <c r="K253" s="59"/>
      <c r="L253" s="55"/>
      <c r="M253" s="56"/>
      <c r="N253" s="57"/>
    </row>
    <row r="254" spans="2:14" x14ac:dyDescent="0.35">
      <c r="B254" s="58"/>
      <c r="C254" s="55"/>
      <c r="D254" s="59"/>
      <c r="E254" s="55"/>
      <c r="F254" s="59"/>
      <c r="K254" s="59"/>
      <c r="L254" s="55"/>
      <c r="M254" s="56"/>
      <c r="N254" s="57"/>
    </row>
    <row r="255" spans="2:14" x14ac:dyDescent="0.35">
      <c r="B255" s="58"/>
      <c r="C255" s="55"/>
      <c r="D255" s="59"/>
      <c r="E255" s="55"/>
      <c r="F255" s="59"/>
      <c r="K255" s="59"/>
      <c r="L255" s="55"/>
      <c r="M255" s="56"/>
      <c r="N255" s="57"/>
    </row>
    <row r="256" spans="2:14" x14ac:dyDescent="0.35">
      <c r="B256" s="58"/>
      <c r="C256" s="55"/>
      <c r="D256" s="59"/>
      <c r="E256" s="55"/>
      <c r="F256" s="59"/>
      <c r="K256" s="59"/>
      <c r="L256" s="55"/>
      <c r="M256" s="56"/>
      <c r="N256" s="57"/>
    </row>
    <row r="257" spans="1:14" x14ac:dyDescent="0.35">
      <c r="B257" s="58"/>
      <c r="C257" s="55"/>
      <c r="D257" s="59"/>
      <c r="E257" s="55"/>
      <c r="F257" s="59"/>
      <c r="K257" s="59"/>
      <c r="L257" s="55"/>
      <c r="M257" s="56"/>
      <c r="N257" s="57"/>
    </row>
    <row r="258" spans="1:14" x14ac:dyDescent="0.35">
      <c r="B258" s="58"/>
      <c r="C258" s="55"/>
      <c r="D258" s="59"/>
      <c r="E258" s="55"/>
      <c r="F258" s="59"/>
      <c r="K258" s="59"/>
      <c r="L258" s="55"/>
      <c r="M258" s="56"/>
      <c r="N258" s="57"/>
    </row>
    <row r="259" spans="1:14" x14ac:dyDescent="0.35">
      <c r="B259" s="58"/>
      <c r="C259" s="55"/>
      <c r="D259" s="59"/>
      <c r="E259" s="55"/>
      <c r="F259" s="59"/>
      <c r="K259" s="59"/>
      <c r="L259" s="55"/>
      <c r="M259" s="56"/>
      <c r="N259" s="57"/>
    </row>
    <row r="260" spans="1:14" x14ac:dyDescent="0.35">
      <c r="B260" s="58"/>
      <c r="C260" s="55"/>
      <c r="D260" s="59"/>
      <c r="E260" s="55"/>
      <c r="F260" s="59"/>
      <c r="K260" s="59"/>
      <c r="L260" s="55"/>
      <c r="M260" s="56"/>
      <c r="N260" s="57"/>
    </row>
    <row r="261" spans="1:14" x14ac:dyDescent="0.35">
      <c r="B261" s="58"/>
      <c r="C261" s="55"/>
      <c r="D261" s="59"/>
      <c r="E261" s="55"/>
      <c r="F261" s="59"/>
      <c r="K261" s="59"/>
      <c r="L261" s="55"/>
      <c r="M261" s="56"/>
      <c r="N261" s="57"/>
    </row>
    <row r="262" spans="1:14" x14ac:dyDescent="0.35">
      <c r="B262" s="58"/>
      <c r="C262" s="55"/>
      <c r="D262" s="59"/>
      <c r="E262" s="55"/>
      <c r="F262" s="59"/>
      <c r="K262" s="59"/>
      <c r="L262" s="55"/>
      <c r="M262" s="56"/>
      <c r="N262" s="57"/>
    </row>
    <row r="263" spans="1:14" x14ac:dyDescent="0.35">
      <c r="B263" s="58"/>
      <c r="C263" s="55"/>
      <c r="D263" s="59"/>
      <c r="E263" s="55"/>
      <c r="F263" s="59"/>
      <c r="K263" s="59"/>
      <c r="L263" s="55"/>
      <c r="M263" s="56"/>
      <c r="N263" s="57"/>
    </row>
    <row r="264" spans="1:14" x14ac:dyDescent="0.35">
      <c r="B264" s="58"/>
      <c r="C264" s="55"/>
      <c r="D264" s="59"/>
      <c r="E264" s="55"/>
      <c r="F264" s="59"/>
      <c r="K264" s="59"/>
      <c r="L264" s="55"/>
      <c r="M264" s="56"/>
      <c r="N264" s="57"/>
    </row>
    <row r="265" spans="1:14" x14ac:dyDescent="0.35">
      <c r="B265" s="58"/>
      <c r="C265" s="55"/>
      <c r="D265" s="59"/>
      <c r="E265" s="55"/>
      <c r="F265" s="59"/>
      <c r="G265" s="89"/>
      <c r="H265" s="90"/>
      <c r="I265" s="90"/>
      <c r="J265" s="90"/>
      <c r="K265" s="59"/>
      <c r="L265" s="55"/>
      <c r="M265" s="56"/>
      <c r="N265" s="57"/>
    </row>
    <row r="266" spans="1:14" s="27" customFormat="1" x14ac:dyDescent="0.35">
      <c r="A266" s="52"/>
      <c r="B266" s="58"/>
      <c r="C266" s="55"/>
      <c r="D266" s="59"/>
      <c r="E266" s="55"/>
      <c r="F266" s="59"/>
      <c r="G266" s="73"/>
      <c r="H266" s="74"/>
      <c r="I266" s="74"/>
      <c r="J266" s="74"/>
      <c r="K266" s="59"/>
      <c r="L266" s="55"/>
      <c r="M266" s="56"/>
      <c r="N266" s="57"/>
    </row>
    <row r="267" spans="1:14" s="27" customFormat="1" x14ac:dyDescent="0.35">
      <c r="A267" s="52"/>
      <c r="B267" s="58"/>
      <c r="C267" s="55"/>
      <c r="D267" s="59"/>
      <c r="E267" s="55"/>
      <c r="F267" s="59"/>
      <c r="G267" s="73"/>
      <c r="H267" s="74"/>
      <c r="I267" s="74"/>
      <c r="J267" s="74"/>
      <c r="K267" s="59"/>
      <c r="L267" s="55"/>
      <c r="M267" s="56"/>
      <c r="N267" s="57"/>
    </row>
    <row r="268" spans="1:14" s="27" customFormat="1" x14ac:dyDescent="0.35">
      <c r="A268" s="52"/>
      <c r="B268" s="58"/>
      <c r="C268" s="55"/>
      <c r="D268" s="59"/>
      <c r="E268" s="55"/>
      <c r="F268" s="59"/>
      <c r="G268" s="73"/>
      <c r="H268" s="74"/>
      <c r="I268" s="74"/>
      <c r="J268" s="74"/>
      <c r="K268" s="59"/>
      <c r="L268" s="55"/>
      <c r="M268" s="56"/>
      <c r="N268" s="57"/>
    </row>
    <row r="269" spans="1:14" s="27" customFormat="1" x14ac:dyDescent="0.35">
      <c r="A269" s="52"/>
      <c r="B269" s="58"/>
      <c r="C269" s="55"/>
      <c r="D269" s="59"/>
      <c r="E269" s="55"/>
      <c r="F269" s="59"/>
      <c r="G269" s="73"/>
      <c r="H269" s="74"/>
      <c r="I269" s="74"/>
      <c r="J269" s="74"/>
      <c r="K269" s="59"/>
      <c r="L269" s="55"/>
      <c r="M269" s="56"/>
      <c r="N269" s="57"/>
    </row>
    <row r="270" spans="1:14" s="27" customFormat="1" x14ac:dyDescent="0.35">
      <c r="A270" s="52"/>
      <c r="B270" s="58"/>
      <c r="C270" s="55"/>
      <c r="D270" s="59"/>
      <c r="E270" s="55"/>
      <c r="F270" s="59"/>
      <c r="G270" s="73"/>
      <c r="H270" s="74"/>
      <c r="I270" s="74"/>
      <c r="J270" s="74"/>
      <c r="K270" s="59"/>
      <c r="L270" s="55"/>
      <c r="M270" s="56"/>
      <c r="N270" s="57"/>
    </row>
    <row r="271" spans="1:14" s="27" customFormat="1" x14ac:dyDescent="0.35">
      <c r="A271" s="52"/>
      <c r="B271" s="58"/>
      <c r="C271" s="55"/>
      <c r="D271" s="59"/>
      <c r="E271" s="55"/>
      <c r="F271" s="59"/>
      <c r="G271" s="73"/>
      <c r="H271" s="74"/>
      <c r="I271" s="74"/>
      <c r="J271" s="74"/>
      <c r="K271" s="59"/>
      <c r="L271" s="55"/>
      <c r="M271" s="56"/>
      <c r="N271" s="57"/>
    </row>
    <row r="272" spans="1:14" s="27" customFormat="1" x14ac:dyDescent="0.35">
      <c r="A272" s="52"/>
      <c r="B272" s="58"/>
      <c r="C272" s="55"/>
      <c r="D272" s="59"/>
      <c r="E272" s="55"/>
      <c r="F272" s="59"/>
      <c r="G272" s="73"/>
      <c r="H272" s="74"/>
      <c r="I272" s="74"/>
      <c r="J272" s="74"/>
      <c r="K272" s="59"/>
      <c r="L272" s="55"/>
      <c r="M272" s="56"/>
      <c r="N272" s="57"/>
    </row>
    <row r="273" spans="1:14" s="27" customFormat="1" x14ac:dyDescent="0.35">
      <c r="A273" s="52"/>
      <c r="B273" s="58"/>
      <c r="C273" s="55"/>
      <c r="D273" s="59"/>
      <c r="E273" s="55"/>
      <c r="F273" s="59"/>
      <c r="G273" s="73"/>
      <c r="H273" s="74"/>
      <c r="I273" s="74"/>
      <c r="J273" s="74"/>
      <c r="K273" s="59"/>
      <c r="L273" s="55"/>
      <c r="M273" s="56"/>
      <c r="N273" s="57"/>
    </row>
    <row r="274" spans="1:14" s="27" customFormat="1" x14ac:dyDescent="0.35">
      <c r="A274" s="52"/>
      <c r="B274" s="58"/>
      <c r="C274" s="55"/>
      <c r="D274" s="59"/>
      <c r="E274" s="55"/>
      <c r="F274" s="59"/>
      <c r="G274" s="73"/>
      <c r="H274" s="74"/>
      <c r="I274" s="74"/>
      <c r="J274" s="74"/>
      <c r="K274" s="59"/>
      <c r="L274" s="55"/>
      <c r="M274" s="56"/>
      <c r="N274" s="57"/>
    </row>
    <row r="275" spans="1:14" s="27" customFormat="1" x14ac:dyDescent="0.35">
      <c r="A275" s="52"/>
      <c r="B275" s="58"/>
      <c r="C275" s="55"/>
      <c r="D275" s="59"/>
      <c r="E275" s="55"/>
      <c r="F275" s="59"/>
      <c r="G275" s="73"/>
      <c r="H275" s="74"/>
      <c r="I275" s="74"/>
      <c r="J275" s="74"/>
      <c r="K275" s="59"/>
      <c r="L275" s="55"/>
      <c r="M275" s="56"/>
      <c r="N275" s="57"/>
    </row>
    <row r="276" spans="1:14" s="27" customFormat="1" x14ac:dyDescent="0.35">
      <c r="A276" s="52"/>
      <c r="B276" s="58"/>
      <c r="C276" s="55"/>
      <c r="D276" s="59"/>
      <c r="E276" s="55"/>
      <c r="F276" s="59"/>
      <c r="G276" s="73"/>
      <c r="H276" s="74"/>
      <c r="I276" s="74"/>
      <c r="J276" s="74"/>
      <c r="K276" s="59"/>
      <c r="L276" s="55"/>
      <c r="M276" s="56"/>
      <c r="N276" s="57"/>
    </row>
    <row r="277" spans="1:14" s="27" customFormat="1" x14ac:dyDescent="0.35">
      <c r="A277" s="52"/>
      <c r="B277" s="58"/>
      <c r="C277" s="55"/>
      <c r="D277" s="59"/>
      <c r="E277" s="55"/>
      <c r="F277" s="59"/>
      <c r="G277" s="73"/>
      <c r="H277" s="74"/>
      <c r="I277" s="74"/>
      <c r="J277" s="74"/>
      <c r="K277" s="59"/>
      <c r="L277" s="55"/>
      <c r="M277" s="56"/>
      <c r="N277" s="57"/>
    </row>
    <row r="278" spans="1:14" s="27" customFormat="1" x14ac:dyDescent="0.35">
      <c r="A278" s="52"/>
      <c r="B278" s="58"/>
      <c r="C278" s="55"/>
      <c r="D278" s="59"/>
      <c r="E278" s="55"/>
      <c r="F278" s="59"/>
      <c r="G278" s="73"/>
      <c r="H278" s="74"/>
      <c r="I278" s="74"/>
      <c r="J278" s="74"/>
      <c r="K278" s="59"/>
      <c r="L278" s="55"/>
      <c r="M278" s="56"/>
      <c r="N278" s="57"/>
    </row>
    <row r="279" spans="1:14" s="27" customFormat="1" x14ac:dyDescent="0.35">
      <c r="A279" s="52"/>
      <c r="B279" s="58"/>
      <c r="C279" s="55"/>
      <c r="D279" s="59"/>
      <c r="E279" s="55"/>
      <c r="F279" s="59"/>
      <c r="G279" s="73"/>
      <c r="H279" s="74"/>
      <c r="I279" s="74"/>
      <c r="J279" s="74"/>
      <c r="K279" s="59"/>
      <c r="L279" s="55"/>
      <c r="M279" s="56"/>
      <c r="N279" s="57"/>
    </row>
    <row r="280" spans="1:14" s="27" customFormat="1" x14ac:dyDescent="0.35">
      <c r="A280" s="52"/>
      <c r="B280" s="58"/>
      <c r="C280" s="55"/>
      <c r="D280" s="59"/>
      <c r="E280" s="55"/>
      <c r="F280" s="59"/>
      <c r="G280" s="73"/>
      <c r="H280" s="74"/>
      <c r="I280" s="74"/>
      <c r="J280" s="74"/>
      <c r="K280" s="59"/>
      <c r="L280" s="55"/>
      <c r="M280" s="56"/>
      <c r="N280" s="57"/>
    </row>
    <row r="281" spans="1:14" s="27" customFormat="1" x14ac:dyDescent="0.35">
      <c r="A281" s="52"/>
      <c r="B281" s="58"/>
      <c r="C281" s="55"/>
      <c r="D281" s="59"/>
      <c r="E281" s="55"/>
      <c r="F281" s="59"/>
      <c r="G281" s="73"/>
      <c r="H281" s="74"/>
      <c r="I281" s="74"/>
      <c r="J281" s="74"/>
      <c r="K281" s="59"/>
      <c r="L281" s="55"/>
      <c r="M281" s="56"/>
      <c r="N281" s="57"/>
    </row>
    <row r="282" spans="1:14" s="27" customFormat="1" x14ac:dyDescent="0.35">
      <c r="A282" s="52"/>
      <c r="B282" s="58"/>
      <c r="C282" s="55"/>
      <c r="D282" s="59"/>
      <c r="E282" s="55"/>
      <c r="F282" s="59"/>
      <c r="G282" s="73"/>
      <c r="H282" s="74"/>
      <c r="I282" s="74"/>
      <c r="J282" s="74"/>
      <c r="K282" s="59"/>
      <c r="L282" s="55"/>
      <c r="M282" s="56"/>
      <c r="N282" s="57"/>
    </row>
    <row r="283" spans="1:14" s="27" customFormat="1" x14ac:dyDescent="0.35">
      <c r="A283" s="52"/>
      <c r="B283" s="58"/>
      <c r="C283" s="55"/>
      <c r="D283" s="59"/>
      <c r="E283" s="55"/>
      <c r="F283" s="59"/>
      <c r="G283" s="73"/>
      <c r="H283" s="74"/>
      <c r="I283" s="74"/>
      <c r="J283" s="74"/>
      <c r="K283" s="59"/>
      <c r="L283" s="55"/>
      <c r="M283" s="56"/>
      <c r="N283" s="57"/>
    </row>
    <row r="284" spans="1:14" s="27" customFormat="1" x14ac:dyDescent="0.35">
      <c r="A284" s="52"/>
      <c r="B284" s="53"/>
      <c r="C284" s="54"/>
      <c r="E284" s="54"/>
      <c r="G284" s="73"/>
      <c r="H284" s="74"/>
      <c r="I284" s="74"/>
      <c r="J284" s="74"/>
      <c r="L284" s="55"/>
      <c r="M284" s="56"/>
      <c r="N284" s="57"/>
    </row>
    <row r="285" spans="1:14" s="27" customFormat="1" x14ac:dyDescent="0.35">
      <c r="A285" s="52"/>
      <c r="B285" s="53"/>
      <c r="C285" s="54"/>
      <c r="E285" s="54"/>
      <c r="G285" s="73"/>
      <c r="H285" s="74"/>
      <c r="I285" s="74"/>
      <c r="J285" s="74"/>
      <c r="L285" s="55"/>
      <c r="M285" s="56"/>
      <c r="N285" s="57"/>
    </row>
    <row r="286" spans="1:14" s="27" customFormat="1" x14ac:dyDescent="0.35">
      <c r="A286" s="52"/>
      <c r="B286" s="53"/>
      <c r="C286" s="54"/>
      <c r="E286" s="54"/>
      <c r="G286" s="73"/>
      <c r="H286" s="74"/>
      <c r="I286" s="74"/>
      <c r="J286" s="74"/>
      <c r="L286" s="55"/>
      <c r="M286" s="56"/>
      <c r="N286" s="57"/>
    </row>
    <row r="287" spans="1:14" s="27" customFormat="1" x14ac:dyDescent="0.35">
      <c r="A287" s="52"/>
      <c r="B287" s="53"/>
      <c r="C287" s="54"/>
      <c r="E287" s="54"/>
      <c r="G287" s="73"/>
      <c r="H287" s="74"/>
      <c r="I287" s="74"/>
      <c r="J287" s="74"/>
      <c r="L287" s="55"/>
      <c r="M287" s="56"/>
      <c r="N287" s="57"/>
    </row>
    <row r="288" spans="1:14" s="27" customFormat="1" x14ac:dyDescent="0.35">
      <c r="A288" s="52"/>
      <c r="B288" s="53"/>
      <c r="C288" s="54"/>
      <c r="E288" s="54"/>
      <c r="G288" s="73"/>
      <c r="H288" s="74"/>
      <c r="I288" s="74"/>
      <c r="J288" s="74"/>
      <c r="L288" s="55"/>
      <c r="M288" s="56"/>
      <c r="N288" s="57"/>
    </row>
    <row r="289" spans="1:14" s="27" customFormat="1" x14ac:dyDescent="0.35">
      <c r="A289" s="52"/>
      <c r="B289" s="53"/>
      <c r="C289" s="54"/>
      <c r="E289" s="54"/>
      <c r="G289" s="73"/>
      <c r="H289" s="74"/>
      <c r="I289" s="74"/>
      <c r="J289" s="74"/>
      <c r="L289" s="55"/>
      <c r="M289" s="56"/>
      <c r="N289" s="57"/>
    </row>
    <row r="290" spans="1:14" s="27" customFormat="1" x14ac:dyDescent="0.35">
      <c r="A290" s="52"/>
      <c r="B290" s="53"/>
      <c r="C290" s="54"/>
      <c r="E290" s="54"/>
      <c r="G290" s="73"/>
      <c r="H290" s="74"/>
      <c r="I290" s="74"/>
      <c r="J290" s="74"/>
      <c r="L290" s="55"/>
      <c r="M290" s="56"/>
      <c r="N290" s="57"/>
    </row>
    <row r="291" spans="1:14" s="27" customFormat="1" x14ac:dyDescent="0.35">
      <c r="A291" s="52"/>
      <c r="B291" s="53"/>
      <c r="C291" s="54"/>
      <c r="E291" s="54"/>
      <c r="G291" s="73"/>
      <c r="H291" s="74"/>
      <c r="I291" s="74"/>
      <c r="J291" s="74"/>
      <c r="L291" s="55"/>
      <c r="M291" s="56"/>
      <c r="N291" s="57"/>
    </row>
    <row r="292" spans="1:14" s="27" customFormat="1" x14ac:dyDescent="0.35">
      <c r="A292" s="52"/>
      <c r="B292" s="53"/>
      <c r="C292" s="54"/>
      <c r="E292" s="54"/>
      <c r="G292" s="73"/>
      <c r="H292" s="74"/>
      <c r="I292" s="74"/>
      <c r="J292" s="74"/>
      <c r="L292" s="55"/>
      <c r="M292" s="56"/>
      <c r="N292" s="57"/>
    </row>
    <row r="293" spans="1:14" s="27" customFormat="1" x14ac:dyDescent="0.35">
      <c r="A293" s="52"/>
      <c r="B293" s="53"/>
      <c r="C293" s="54"/>
      <c r="E293" s="54"/>
      <c r="G293" s="73"/>
      <c r="H293" s="74"/>
      <c r="I293" s="74"/>
      <c r="J293" s="74"/>
      <c r="L293" s="55"/>
      <c r="M293" s="56"/>
      <c r="N293" s="57"/>
    </row>
    <row r="294" spans="1:14" s="27" customFormat="1" x14ac:dyDescent="0.35">
      <c r="A294" s="52"/>
      <c r="B294" s="53"/>
      <c r="C294" s="54"/>
      <c r="E294" s="54"/>
      <c r="G294" s="73"/>
      <c r="H294" s="74"/>
      <c r="I294" s="74"/>
      <c r="J294" s="74"/>
      <c r="L294" s="55"/>
      <c r="M294" s="56"/>
      <c r="N294" s="57"/>
    </row>
    <row r="295" spans="1:14" s="27" customFormat="1" x14ac:dyDescent="0.35">
      <c r="A295" s="52"/>
      <c r="B295" s="53"/>
      <c r="C295" s="54"/>
      <c r="E295" s="54"/>
      <c r="G295" s="73"/>
      <c r="H295" s="74"/>
      <c r="I295" s="74"/>
      <c r="J295" s="74"/>
      <c r="L295" s="55"/>
      <c r="M295" s="56"/>
      <c r="N295" s="57"/>
    </row>
    <row r="296" spans="1:14" s="27" customFormat="1" x14ac:dyDescent="0.35">
      <c r="A296" s="52"/>
      <c r="B296" s="53"/>
      <c r="C296" s="54"/>
      <c r="E296" s="54"/>
      <c r="G296" s="73"/>
      <c r="H296" s="74"/>
      <c r="I296" s="74"/>
      <c r="J296" s="74"/>
      <c r="L296" s="55"/>
      <c r="M296" s="56"/>
      <c r="N296" s="57"/>
    </row>
    <row r="297" spans="1:14" s="27" customFormat="1" x14ac:dyDescent="0.35">
      <c r="A297" s="52"/>
      <c r="B297" s="53"/>
      <c r="C297" s="54"/>
      <c r="E297" s="54"/>
      <c r="G297" s="73"/>
      <c r="H297" s="74"/>
      <c r="I297" s="74"/>
      <c r="J297" s="74"/>
      <c r="L297" s="55"/>
      <c r="M297" s="56"/>
      <c r="N297" s="57"/>
    </row>
    <row r="298" spans="1:14" s="27" customFormat="1" x14ac:dyDescent="0.35">
      <c r="A298" s="52"/>
      <c r="B298" s="53"/>
      <c r="C298" s="54"/>
      <c r="E298" s="54"/>
      <c r="G298" s="73"/>
      <c r="H298" s="74"/>
      <c r="I298" s="74"/>
      <c r="J298" s="74"/>
      <c r="L298" s="55"/>
      <c r="M298" s="56"/>
      <c r="N298" s="57"/>
    </row>
    <row r="299" spans="1:14" s="27" customFormat="1" x14ac:dyDescent="0.35">
      <c r="A299" s="52"/>
      <c r="B299" s="53"/>
      <c r="C299" s="54"/>
      <c r="E299" s="54"/>
      <c r="G299" s="73"/>
      <c r="H299" s="74"/>
      <c r="I299" s="74"/>
      <c r="J299" s="74"/>
      <c r="L299" s="55"/>
      <c r="M299" s="56"/>
      <c r="N299" s="57"/>
    </row>
    <row r="300" spans="1:14" s="27" customFormat="1" x14ac:dyDescent="0.35">
      <c r="A300" s="52"/>
      <c r="B300" s="53"/>
      <c r="C300" s="54"/>
      <c r="E300" s="54"/>
      <c r="G300" s="73"/>
      <c r="H300" s="74"/>
      <c r="I300" s="74"/>
      <c r="J300" s="74"/>
      <c r="L300" s="55"/>
      <c r="M300" s="56"/>
      <c r="N300" s="57"/>
    </row>
    <row r="301" spans="1:14" s="27" customFormat="1" x14ac:dyDescent="0.35">
      <c r="A301" s="52"/>
      <c r="B301" s="53"/>
      <c r="C301" s="54"/>
      <c r="E301" s="54"/>
      <c r="G301" s="73"/>
      <c r="H301" s="74"/>
      <c r="I301" s="74"/>
      <c r="J301" s="74"/>
      <c r="L301" s="55"/>
      <c r="M301" s="56"/>
      <c r="N301" s="57"/>
    </row>
    <row r="302" spans="1:14" s="27" customFormat="1" x14ac:dyDescent="0.35">
      <c r="A302" s="52"/>
      <c r="B302" s="53"/>
      <c r="C302" s="54"/>
      <c r="E302" s="54"/>
      <c r="G302" s="73"/>
      <c r="H302" s="74"/>
      <c r="I302" s="74"/>
      <c r="J302" s="74"/>
      <c r="L302" s="55"/>
      <c r="M302" s="56"/>
      <c r="N302" s="57"/>
    </row>
    <row r="303" spans="1:14" s="27" customFormat="1" x14ac:dyDescent="0.35">
      <c r="A303" s="52"/>
      <c r="B303" s="53"/>
      <c r="C303" s="54"/>
      <c r="E303" s="54"/>
      <c r="G303" s="73"/>
      <c r="H303" s="74"/>
      <c r="I303" s="74"/>
      <c r="J303" s="74"/>
      <c r="L303" s="55"/>
      <c r="M303" s="56"/>
      <c r="N303" s="57"/>
    </row>
    <row r="304" spans="1:14" s="27" customFormat="1" x14ac:dyDescent="0.35">
      <c r="A304" s="52"/>
      <c r="B304" s="53"/>
      <c r="C304" s="54"/>
      <c r="E304" s="54"/>
      <c r="G304" s="73"/>
      <c r="H304" s="74"/>
      <c r="I304" s="74"/>
      <c r="J304" s="74"/>
      <c r="L304" s="55"/>
      <c r="M304" s="56"/>
      <c r="N304" s="57"/>
    </row>
    <row r="305" spans="1:14" s="27" customFormat="1" x14ac:dyDescent="0.35">
      <c r="A305" s="52"/>
      <c r="B305" s="53"/>
      <c r="C305" s="54"/>
      <c r="E305" s="54"/>
      <c r="G305" s="73"/>
      <c r="H305" s="74"/>
      <c r="I305" s="74"/>
      <c r="J305" s="74"/>
      <c r="L305" s="55"/>
      <c r="M305" s="56"/>
      <c r="N305" s="57"/>
    </row>
    <row r="306" spans="1:14" s="27" customFormat="1" x14ac:dyDescent="0.35">
      <c r="A306" s="52"/>
      <c r="B306" s="53"/>
      <c r="C306" s="54"/>
      <c r="E306" s="54"/>
      <c r="G306" s="73"/>
      <c r="H306" s="74"/>
      <c r="I306" s="74"/>
      <c r="J306" s="74"/>
      <c r="L306" s="55"/>
      <c r="M306" s="56"/>
      <c r="N306" s="57"/>
    </row>
    <row r="307" spans="1:14" s="27" customFormat="1" x14ac:dyDescent="0.35">
      <c r="A307" s="52"/>
      <c r="B307" s="53"/>
      <c r="C307" s="54"/>
      <c r="E307" s="54"/>
      <c r="G307" s="73"/>
      <c r="H307" s="74"/>
      <c r="I307" s="74"/>
      <c r="J307" s="74"/>
      <c r="L307" s="55"/>
      <c r="M307" s="56"/>
      <c r="N307" s="57"/>
    </row>
    <row r="308" spans="1:14" s="27" customFormat="1" x14ac:dyDescent="0.35">
      <c r="A308" s="52"/>
      <c r="B308" s="53"/>
      <c r="C308" s="54"/>
      <c r="E308" s="54"/>
      <c r="G308" s="73"/>
      <c r="H308" s="74"/>
      <c r="I308" s="74"/>
      <c r="J308" s="74"/>
      <c r="L308" s="55"/>
      <c r="M308" s="56"/>
      <c r="N308" s="57"/>
    </row>
    <row r="309" spans="1:14" s="27" customFormat="1" x14ac:dyDescent="0.35">
      <c r="A309" s="52"/>
      <c r="B309" s="53"/>
      <c r="C309" s="54"/>
      <c r="E309" s="54"/>
      <c r="G309" s="73"/>
      <c r="H309" s="74"/>
      <c r="I309" s="74"/>
      <c r="J309" s="74"/>
      <c r="L309" s="55"/>
      <c r="M309" s="56"/>
      <c r="N309" s="57"/>
    </row>
    <row r="310" spans="1:14" s="27" customFormat="1" x14ac:dyDescent="0.35">
      <c r="A310" s="52"/>
      <c r="B310" s="53"/>
      <c r="C310" s="54"/>
      <c r="E310" s="54"/>
      <c r="G310" s="73"/>
      <c r="H310" s="74"/>
      <c r="I310" s="74"/>
      <c r="J310" s="74"/>
      <c r="L310" s="55"/>
      <c r="M310" s="56"/>
      <c r="N310" s="57"/>
    </row>
    <row r="311" spans="1:14" s="27" customFormat="1" x14ac:dyDescent="0.35">
      <c r="A311" s="52"/>
      <c r="B311" s="53"/>
      <c r="C311" s="54"/>
      <c r="E311" s="54"/>
      <c r="G311" s="73"/>
      <c r="H311" s="74"/>
      <c r="I311" s="74"/>
      <c r="J311" s="74"/>
      <c r="L311" s="55"/>
      <c r="M311" s="56"/>
      <c r="N311" s="57"/>
    </row>
    <row r="312" spans="1:14" s="27" customFormat="1" x14ac:dyDescent="0.35">
      <c r="A312" s="52"/>
      <c r="B312" s="53"/>
      <c r="C312" s="54"/>
      <c r="E312" s="54"/>
      <c r="G312" s="73"/>
      <c r="H312" s="74"/>
      <c r="I312" s="74"/>
      <c r="J312" s="74"/>
      <c r="L312" s="55"/>
      <c r="M312" s="56"/>
      <c r="N312" s="57"/>
    </row>
    <row r="313" spans="1:14" s="27" customFormat="1" x14ac:dyDescent="0.35">
      <c r="A313" s="52"/>
      <c r="B313" s="53"/>
      <c r="C313" s="54"/>
      <c r="E313" s="54"/>
      <c r="G313" s="73"/>
      <c r="H313" s="74"/>
      <c r="I313" s="74"/>
      <c r="J313" s="74"/>
      <c r="L313" s="55"/>
      <c r="M313" s="56"/>
      <c r="N313" s="57"/>
    </row>
    <row r="314" spans="1:14" s="27" customFormat="1" x14ac:dyDescent="0.35">
      <c r="A314" s="52"/>
      <c r="B314" s="53"/>
      <c r="C314" s="54"/>
      <c r="E314" s="54"/>
      <c r="G314" s="73"/>
      <c r="H314" s="74"/>
      <c r="I314" s="74"/>
      <c r="J314" s="74"/>
      <c r="L314" s="55"/>
      <c r="M314" s="56"/>
      <c r="N314" s="57"/>
    </row>
    <row r="315" spans="1:14" s="27" customFormat="1" x14ac:dyDescent="0.35">
      <c r="A315" s="52"/>
      <c r="B315" s="53"/>
      <c r="C315" s="54"/>
      <c r="E315" s="54"/>
      <c r="G315" s="73"/>
      <c r="H315" s="74"/>
      <c r="I315" s="74"/>
      <c r="J315" s="74"/>
      <c r="L315" s="55"/>
      <c r="M315" s="56"/>
      <c r="N315" s="57"/>
    </row>
    <row r="316" spans="1:14" s="27" customFormat="1" x14ac:dyDescent="0.35">
      <c r="A316" s="52"/>
      <c r="B316" s="53"/>
      <c r="C316" s="54"/>
      <c r="E316" s="54"/>
      <c r="G316" s="73"/>
      <c r="H316" s="74"/>
      <c r="I316" s="74"/>
      <c r="J316" s="74"/>
      <c r="L316" s="55"/>
      <c r="M316" s="56"/>
      <c r="N316" s="57"/>
    </row>
    <row r="317" spans="1:14" s="27" customFormat="1" x14ac:dyDescent="0.35">
      <c r="A317" s="52"/>
      <c r="B317" s="53"/>
      <c r="C317" s="54"/>
      <c r="E317" s="54"/>
      <c r="G317" s="73"/>
      <c r="H317" s="74"/>
      <c r="I317" s="74"/>
      <c r="J317" s="74"/>
      <c r="L317" s="55"/>
      <c r="M317" s="56"/>
      <c r="N317" s="57"/>
    </row>
    <row r="318" spans="1:14" s="27" customFormat="1" x14ac:dyDescent="0.35">
      <c r="A318" s="52"/>
      <c r="B318" s="53"/>
      <c r="C318" s="54"/>
      <c r="E318" s="54"/>
      <c r="G318" s="73"/>
      <c r="H318" s="74"/>
      <c r="I318" s="74"/>
      <c r="J318" s="74"/>
      <c r="L318" s="55"/>
      <c r="M318" s="56"/>
      <c r="N318" s="57"/>
    </row>
    <row r="319" spans="1:14" s="27" customFormat="1" x14ac:dyDescent="0.35">
      <c r="A319" s="52"/>
      <c r="B319" s="53"/>
      <c r="C319" s="54"/>
      <c r="E319" s="54"/>
      <c r="G319" s="73"/>
      <c r="H319" s="74"/>
      <c r="I319" s="74"/>
      <c r="J319" s="74"/>
      <c r="L319" s="55"/>
      <c r="M319" s="56"/>
      <c r="N319" s="57"/>
    </row>
    <row r="320" spans="1:14" s="27" customFormat="1" x14ac:dyDescent="0.35">
      <c r="A320" s="52"/>
      <c r="B320" s="53"/>
      <c r="C320" s="54"/>
      <c r="E320" s="54"/>
      <c r="G320" s="73"/>
      <c r="H320" s="74"/>
      <c r="I320" s="74"/>
      <c r="J320" s="74"/>
      <c r="L320" s="55"/>
      <c r="M320" s="56"/>
      <c r="N320" s="57"/>
    </row>
    <row r="321" spans="1:14" s="27" customFormat="1" x14ac:dyDescent="0.35">
      <c r="A321" s="52"/>
      <c r="B321" s="53"/>
      <c r="C321" s="54"/>
      <c r="E321" s="54"/>
      <c r="G321" s="73"/>
      <c r="H321" s="74"/>
      <c r="I321" s="74"/>
      <c r="J321" s="74"/>
      <c r="L321" s="55"/>
      <c r="M321" s="56"/>
      <c r="N321" s="57"/>
    </row>
    <row r="322" spans="1:14" s="27" customFormat="1" x14ac:dyDescent="0.35">
      <c r="A322" s="52"/>
      <c r="B322" s="53"/>
      <c r="C322" s="54"/>
      <c r="E322" s="54"/>
      <c r="G322" s="73"/>
      <c r="H322" s="74"/>
      <c r="I322" s="74"/>
      <c r="J322" s="74"/>
      <c r="L322" s="55"/>
      <c r="M322" s="56"/>
      <c r="N322" s="57"/>
    </row>
    <row r="323" spans="1:14" s="27" customFormat="1" x14ac:dyDescent="0.35">
      <c r="A323" s="52"/>
      <c r="B323" s="53"/>
      <c r="C323" s="54"/>
      <c r="E323" s="54"/>
      <c r="G323" s="73"/>
      <c r="H323" s="74"/>
      <c r="I323" s="74"/>
      <c r="J323" s="74"/>
      <c r="L323" s="55"/>
      <c r="M323" s="56"/>
      <c r="N323" s="57"/>
    </row>
    <row r="324" spans="1:14" s="27" customFormat="1" x14ac:dyDescent="0.35">
      <c r="A324" s="52"/>
      <c r="B324" s="53"/>
      <c r="C324" s="54"/>
      <c r="E324" s="54"/>
      <c r="G324" s="73"/>
      <c r="H324" s="74"/>
      <c r="I324" s="74"/>
      <c r="J324" s="74"/>
      <c r="L324" s="55"/>
      <c r="M324" s="56"/>
      <c r="N324" s="57"/>
    </row>
    <row r="325" spans="1:14" s="27" customFormat="1" x14ac:dyDescent="0.35">
      <c r="A325" s="52"/>
      <c r="B325" s="53"/>
      <c r="C325" s="54"/>
      <c r="E325" s="54"/>
      <c r="G325" s="73"/>
      <c r="H325" s="74"/>
      <c r="I325" s="74"/>
      <c r="J325" s="74"/>
      <c r="L325" s="55"/>
      <c r="M325" s="56"/>
      <c r="N325" s="57"/>
    </row>
    <row r="326" spans="1:14" s="27" customFormat="1" x14ac:dyDescent="0.35">
      <c r="A326" s="52"/>
      <c r="B326" s="53"/>
      <c r="C326" s="54"/>
      <c r="E326" s="54"/>
      <c r="G326" s="73"/>
      <c r="H326" s="74"/>
      <c r="I326" s="74"/>
      <c r="J326" s="74"/>
      <c r="L326" s="55"/>
      <c r="M326" s="56"/>
      <c r="N326" s="57"/>
    </row>
    <row r="327" spans="1:14" s="27" customFormat="1" x14ac:dyDescent="0.35">
      <c r="A327" s="52"/>
      <c r="B327" s="53"/>
      <c r="C327" s="54"/>
      <c r="E327" s="54"/>
      <c r="G327" s="73"/>
      <c r="H327" s="74"/>
      <c r="I327" s="74"/>
      <c r="J327" s="74"/>
      <c r="L327" s="55"/>
      <c r="M327" s="56"/>
      <c r="N327" s="57"/>
    </row>
    <row r="328" spans="1:14" s="27" customFormat="1" x14ac:dyDescent="0.35">
      <c r="A328" s="52"/>
      <c r="B328" s="53"/>
      <c r="C328" s="54"/>
      <c r="E328" s="54"/>
      <c r="G328" s="73"/>
      <c r="H328" s="74"/>
      <c r="I328" s="74"/>
      <c r="J328" s="74"/>
      <c r="L328" s="55"/>
      <c r="M328" s="56"/>
      <c r="N328" s="57"/>
    </row>
    <row r="329" spans="1:14" s="27" customFormat="1" x14ac:dyDescent="0.35">
      <c r="A329" s="52"/>
      <c r="B329" s="53"/>
      <c r="C329" s="54"/>
      <c r="E329" s="54"/>
      <c r="G329" s="73"/>
      <c r="H329" s="74"/>
      <c r="I329" s="74"/>
      <c r="J329" s="74"/>
      <c r="L329" s="55"/>
      <c r="M329" s="56"/>
      <c r="N329" s="57"/>
    </row>
    <row r="330" spans="1:14" s="27" customFormat="1" x14ac:dyDescent="0.35">
      <c r="A330" s="52"/>
      <c r="B330" s="53"/>
      <c r="C330" s="54"/>
      <c r="E330" s="54"/>
      <c r="G330" s="73"/>
      <c r="H330" s="74"/>
      <c r="I330" s="74"/>
      <c r="J330" s="74"/>
      <c r="L330" s="55"/>
      <c r="M330" s="56"/>
      <c r="N330" s="57"/>
    </row>
    <row r="331" spans="1:14" s="27" customFormat="1" x14ac:dyDescent="0.35">
      <c r="A331" s="52"/>
      <c r="B331" s="53"/>
      <c r="C331" s="54"/>
      <c r="E331" s="54"/>
      <c r="G331" s="73"/>
      <c r="H331" s="74"/>
      <c r="I331" s="74"/>
      <c r="J331" s="74"/>
      <c r="L331" s="55"/>
      <c r="M331" s="56"/>
      <c r="N331" s="57"/>
    </row>
    <row r="332" spans="1:14" s="27" customFormat="1" x14ac:dyDescent="0.35">
      <c r="A332" s="52"/>
      <c r="B332" s="53"/>
      <c r="C332" s="54"/>
      <c r="E332" s="54"/>
      <c r="G332" s="73"/>
      <c r="H332" s="74"/>
      <c r="I332" s="74"/>
      <c r="J332" s="74"/>
      <c r="L332" s="55"/>
      <c r="M332" s="56"/>
      <c r="N332" s="57"/>
    </row>
    <row r="333" spans="1:14" s="27" customFormat="1" x14ac:dyDescent="0.35">
      <c r="A333" s="52"/>
      <c r="B333" s="53"/>
      <c r="C333" s="54"/>
      <c r="E333" s="54"/>
      <c r="G333" s="73"/>
      <c r="H333" s="74"/>
      <c r="I333" s="74"/>
      <c r="J333" s="74"/>
      <c r="L333" s="55"/>
      <c r="M333" s="56"/>
      <c r="N333" s="57"/>
    </row>
    <row r="334" spans="1:14" s="27" customFormat="1" x14ac:dyDescent="0.35">
      <c r="A334" s="52"/>
      <c r="B334" s="53"/>
      <c r="C334" s="54"/>
      <c r="E334" s="54"/>
      <c r="G334" s="73"/>
      <c r="H334" s="74"/>
      <c r="I334" s="74"/>
      <c r="J334" s="74"/>
      <c r="L334" s="55"/>
      <c r="M334" s="56"/>
      <c r="N334" s="57"/>
    </row>
    <row r="335" spans="1:14" s="27" customFormat="1" x14ac:dyDescent="0.35">
      <c r="A335" s="52"/>
      <c r="B335" s="53"/>
      <c r="C335" s="54"/>
      <c r="E335" s="54"/>
      <c r="G335" s="73"/>
      <c r="H335" s="74"/>
      <c r="I335" s="74"/>
      <c r="J335" s="74"/>
      <c r="L335" s="55"/>
      <c r="M335" s="56"/>
      <c r="N335" s="57"/>
    </row>
    <row r="336" spans="1:14" s="27" customFormat="1" x14ac:dyDescent="0.35">
      <c r="A336" s="52"/>
      <c r="B336" s="53"/>
      <c r="C336" s="54"/>
      <c r="E336" s="54"/>
      <c r="G336" s="73"/>
      <c r="H336" s="74"/>
      <c r="I336" s="74"/>
      <c r="J336" s="74"/>
      <c r="L336" s="55"/>
      <c r="M336" s="56"/>
      <c r="N336" s="57"/>
    </row>
    <row r="337" spans="1:14" s="27" customFormat="1" x14ac:dyDescent="0.35">
      <c r="A337" s="52"/>
      <c r="B337" s="53"/>
      <c r="C337" s="54"/>
      <c r="E337" s="54"/>
      <c r="G337" s="73"/>
      <c r="H337" s="74"/>
      <c r="I337" s="74"/>
      <c r="J337" s="74"/>
      <c r="L337" s="55"/>
      <c r="M337" s="56"/>
      <c r="N337" s="57"/>
    </row>
    <row r="338" spans="1:14" s="27" customFormat="1" x14ac:dyDescent="0.35">
      <c r="A338" s="52"/>
      <c r="B338" s="53"/>
      <c r="C338" s="54"/>
      <c r="E338" s="54"/>
      <c r="G338" s="73"/>
      <c r="H338" s="74"/>
      <c r="I338" s="74"/>
      <c r="J338" s="74"/>
      <c r="L338" s="55"/>
      <c r="M338" s="56"/>
      <c r="N338" s="57"/>
    </row>
    <row r="339" spans="1:14" s="27" customFormat="1" x14ac:dyDescent="0.35">
      <c r="A339" s="52"/>
      <c r="B339" s="53"/>
      <c r="C339" s="54"/>
      <c r="E339" s="54"/>
      <c r="G339" s="73"/>
      <c r="H339" s="74"/>
      <c r="I339" s="74"/>
      <c r="J339" s="74"/>
      <c r="L339" s="55"/>
      <c r="M339" s="56"/>
      <c r="N339" s="57"/>
    </row>
    <row r="340" spans="1:14" s="27" customFormat="1" x14ac:dyDescent="0.35">
      <c r="A340" s="52"/>
      <c r="B340" s="53"/>
      <c r="C340" s="54"/>
      <c r="E340" s="54"/>
      <c r="G340" s="73"/>
      <c r="H340" s="74"/>
      <c r="I340" s="74"/>
      <c r="J340" s="74"/>
      <c r="L340" s="55"/>
      <c r="M340" s="56"/>
      <c r="N340" s="57"/>
    </row>
    <row r="341" spans="1:14" s="27" customFormat="1" x14ac:dyDescent="0.35">
      <c r="A341" s="52"/>
      <c r="B341" s="53"/>
      <c r="C341" s="54"/>
      <c r="E341" s="54"/>
      <c r="G341" s="73"/>
      <c r="H341" s="74"/>
      <c r="I341" s="74"/>
      <c r="J341" s="74"/>
      <c r="L341" s="55"/>
      <c r="M341" s="56"/>
      <c r="N341" s="57"/>
    </row>
    <row r="342" spans="1:14" s="27" customFormat="1" x14ac:dyDescent="0.35">
      <c r="A342" s="52"/>
      <c r="B342" s="53"/>
      <c r="C342" s="54"/>
      <c r="E342" s="54"/>
      <c r="G342" s="73"/>
      <c r="H342" s="74"/>
      <c r="I342" s="74"/>
      <c r="J342" s="74"/>
      <c r="L342" s="55"/>
      <c r="M342" s="56"/>
      <c r="N342" s="57"/>
    </row>
    <row r="343" spans="1:14" s="27" customFormat="1" x14ac:dyDescent="0.35">
      <c r="A343" s="52"/>
      <c r="B343" s="53"/>
      <c r="C343" s="54"/>
      <c r="E343" s="54"/>
      <c r="G343" s="73"/>
      <c r="H343" s="74"/>
      <c r="I343" s="74"/>
      <c r="J343" s="74"/>
      <c r="L343" s="55"/>
      <c r="M343" s="56"/>
      <c r="N343" s="57"/>
    </row>
    <row r="344" spans="1:14" s="27" customFormat="1" x14ac:dyDescent="0.35">
      <c r="A344" s="52"/>
      <c r="B344" s="53"/>
      <c r="C344" s="54"/>
      <c r="E344" s="54"/>
      <c r="G344" s="73"/>
      <c r="H344" s="74"/>
      <c r="I344" s="74"/>
      <c r="J344" s="74"/>
      <c r="L344" s="55"/>
      <c r="M344" s="56"/>
      <c r="N344" s="57"/>
    </row>
    <row r="345" spans="1:14" s="27" customFormat="1" x14ac:dyDescent="0.35">
      <c r="A345" s="52"/>
      <c r="B345" s="53"/>
      <c r="C345" s="54"/>
      <c r="E345" s="54"/>
      <c r="G345" s="73"/>
      <c r="H345" s="74"/>
      <c r="I345" s="74"/>
      <c r="J345" s="74"/>
      <c r="L345" s="55"/>
      <c r="M345" s="56"/>
      <c r="N345" s="57"/>
    </row>
    <row r="346" spans="1:14" s="27" customFormat="1" x14ac:dyDescent="0.35">
      <c r="A346" s="52"/>
      <c r="B346" s="53"/>
      <c r="C346" s="54"/>
      <c r="E346" s="54"/>
      <c r="G346" s="73"/>
      <c r="H346" s="74"/>
      <c r="I346" s="74"/>
      <c r="J346" s="74"/>
      <c r="L346" s="55"/>
      <c r="M346" s="56"/>
      <c r="N346" s="57"/>
    </row>
    <row r="347" spans="1:14" s="27" customFormat="1" x14ac:dyDescent="0.35">
      <c r="A347" s="52"/>
      <c r="B347" s="53"/>
      <c r="C347" s="54"/>
      <c r="E347" s="54"/>
      <c r="G347" s="73"/>
      <c r="H347" s="74"/>
      <c r="I347" s="74"/>
      <c r="J347" s="74"/>
      <c r="L347" s="55"/>
      <c r="M347" s="56"/>
      <c r="N347" s="57"/>
    </row>
    <row r="348" spans="1:14" s="27" customFormat="1" x14ac:dyDescent="0.35">
      <c r="A348" s="52"/>
      <c r="B348" s="53"/>
      <c r="C348" s="54"/>
      <c r="E348" s="54"/>
      <c r="G348" s="73"/>
      <c r="H348" s="74"/>
      <c r="I348" s="74"/>
      <c r="J348" s="74"/>
      <c r="L348" s="55"/>
      <c r="M348" s="56"/>
      <c r="N348" s="57"/>
    </row>
    <row r="349" spans="1:14" s="27" customFormat="1" x14ac:dyDescent="0.35">
      <c r="A349" s="52"/>
      <c r="B349" s="53"/>
      <c r="C349" s="54"/>
      <c r="E349" s="54"/>
      <c r="G349" s="73"/>
      <c r="H349" s="74"/>
      <c r="I349" s="74"/>
      <c r="J349" s="74"/>
      <c r="L349" s="55"/>
      <c r="M349" s="56"/>
      <c r="N349" s="57"/>
    </row>
    <row r="350" spans="1:14" s="27" customFormat="1" x14ac:dyDescent="0.35">
      <c r="A350" s="52"/>
      <c r="B350" s="53"/>
      <c r="C350" s="54"/>
      <c r="E350" s="54"/>
      <c r="G350" s="73"/>
      <c r="H350" s="74"/>
      <c r="I350" s="74"/>
      <c r="J350" s="74"/>
      <c r="L350" s="55"/>
      <c r="M350" s="56"/>
      <c r="N350" s="57"/>
    </row>
    <row r="351" spans="1:14" s="27" customFormat="1" x14ac:dyDescent="0.35">
      <c r="A351" s="52"/>
      <c r="B351" s="53"/>
      <c r="C351" s="54"/>
      <c r="E351" s="54"/>
      <c r="G351" s="73"/>
      <c r="H351" s="74"/>
      <c r="I351" s="74"/>
      <c r="J351" s="74"/>
      <c r="L351" s="55"/>
      <c r="M351" s="56"/>
      <c r="N351" s="57"/>
    </row>
    <row r="352" spans="1:14" s="27" customFormat="1" x14ac:dyDescent="0.35">
      <c r="A352" s="52"/>
      <c r="B352" s="53"/>
      <c r="C352" s="54"/>
      <c r="E352" s="54"/>
      <c r="G352" s="73"/>
      <c r="H352" s="74"/>
      <c r="I352" s="74"/>
      <c r="J352" s="74"/>
      <c r="L352" s="55"/>
      <c r="M352" s="56"/>
      <c r="N352" s="57"/>
    </row>
    <row r="353" spans="1:14" s="27" customFormat="1" x14ac:dyDescent="0.35">
      <c r="A353" s="52"/>
      <c r="B353" s="53"/>
      <c r="C353" s="54"/>
      <c r="E353" s="54"/>
      <c r="G353" s="73"/>
      <c r="H353" s="74"/>
      <c r="I353" s="74"/>
      <c r="J353" s="74"/>
      <c r="L353" s="55"/>
      <c r="M353" s="56"/>
      <c r="N353" s="57"/>
    </row>
    <row r="354" spans="1:14" s="27" customFormat="1" x14ac:dyDescent="0.35">
      <c r="A354" s="52"/>
      <c r="B354" s="53"/>
      <c r="C354" s="54"/>
      <c r="E354" s="54"/>
      <c r="G354" s="73"/>
      <c r="H354" s="74"/>
      <c r="I354" s="74"/>
      <c r="J354" s="74"/>
      <c r="L354" s="55"/>
      <c r="M354" s="56"/>
      <c r="N354" s="57"/>
    </row>
    <row r="355" spans="1:14" s="27" customFormat="1" x14ac:dyDescent="0.35">
      <c r="A355" s="52"/>
      <c r="B355" s="53"/>
      <c r="C355" s="54"/>
      <c r="E355" s="54"/>
      <c r="G355" s="73"/>
      <c r="H355" s="74"/>
      <c r="I355" s="74"/>
      <c r="J355" s="74"/>
      <c r="L355" s="55"/>
      <c r="M355" s="56"/>
      <c r="N355" s="57"/>
    </row>
    <row r="356" spans="1:14" s="27" customFormat="1" x14ac:dyDescent="0.35">
      <c r="A356" s="52"/>
      <c r="B356" s="53"/>
      <c r="C356" s="54"/>
      <c r="E356" s="54"/>
      <c r="G356" s="73"/>
      <c r="H356" s="74"/>
      <c r="I356" s="74"/>
      <c r="J356" s="74"/>
      <c r="L356" s="55"/>
      <c r="M356" s="56"/>
      <c r="N356" s="57"/>
    </row>
    <row r="357" spans="1:14" s="27" customFormat="1" x14ac:dyDescent="0.35">
      <c r="A357" s="52"/>
      <c r="B357" s="53"/>
      <c r="C357" s="54"/>
      <c r="E357" s="54"/>
      <c r="G357" s="73"/>
      <c r="H357" s="74"/>
      <c r="I357" s="74"/>
      <c r="J357" s="74"/>
      <c r="L357" s="55"/>
      <c r="M357" s="56"/>
      <c r="N357" s="57"/>
    </row>
    <row r="358" spans="1:14" s="27" customFormat="1" x14ac:dyDescent="0.35">
      <c r="A358" s="52"/>
      <c r="B358" s="53"/>
      <c r="C358" s="54"/>
      <c r="E358" s="54"/>
      <c r="G358" s="73"/>
      <c r="H358" s="74"/>
      <c r="I358" s="74"/>
      <c r="J358" s="74"/>
      <c r="L358" s="55"/>
      <c r="M358" s="56"/>
      <c r="N358" s="57"/>
    </row>
    <row r="359" spans="1:14" s="27" customFormat="1" x14ac:dyDescent="0.35">
      <c r="A359" s="52"/>
      <c r="B359" s="53"/>
      <c r="C359" s="54"/>
      <c r="E359" s="54"/>
      <c r="G359" s="73"/>
      <c r="H359" s="74"/>
      <c r="I359" s="74"/>
      <c r="J359" s="74"/>
      <c r="L359" s="55"/>
      <c r="M359" s="56"/>
      <c r="N359" s="57"/>
    </row>
    <row r="360" spans="1:14" s="27" customFormat="1" x14ac:dyDescent="0.35">
      <c r="A360" s="52"/>
      <c r="B360" s="53"/>
      <c r="C360" s="54"/>
      <c r="E360" s="54"/>
      <c r="G360" s="73"/>
      <c r="H360" s="74"/>
      <c r="I360" s="74"/>
      <c r="J360" s="74"/>
      <c r="L360" s="55"/>
      <c r="M360" s="56"/>
      <c r="N360" s="57"/>
    </row>
    <row r="361" spans="1:14" s="27" customFormat="1" x14ac:dyDescent="0.35">
      <c r="A361" s="52"/>
      <c r="B361" s="53"/>
      <c r="C361" s="54"/>
      <c r="E361" s="54"/>
      <c r="G361" s="73"/>
      <c r="H361" s="74"/>
      <c r="I361" s="74"/>
      <c r="J361" s="74"/>
      <c r="L361" s="55"/>
      <c r="M361" s="56"/>
      <c r="N361" s="57"/>
    </row>
    <row r="362" spans="1:14" s="27" customFormat="1" x14ac:dyDescent="0.35">
      <c r="A362" s="52"/>
      <c r="B362" s="53"/>
      <c r="C362" s="54"/>
      <c r="E362" s="54"/>
      <c r="G362" s="73"/>
      <c r="H362" s="74"/>
      <c r="I362" s="74"/>
      <c r="J362" s="74"/>
      <c r="L362" s="55"/>
      <c r="M362" s="56"/>
      <c r="N362" s="57"/>
    </row>
    <row r="363" spans="1:14" s="27" customFormat="1" x14ac:dyDescent="0.35">
      <c r="A363" s="52"/>
      <c r="B363" s="53"/>
      <c r="C363" s="54"/>
      <c r="E363" s="54"/>
      <c r="G363" s="73"/>
      <c r="H363" s="74"/>
      <c r="I363" s="74"/>
      <c r="J363" s="74"/>
      <c r="L363" s="55"/>
      <c r="M363" s="56"/>
      <c r="N363" s="57"/>
    </row>
    <row r="364" spans="1:14" s="27" customFormat="1" x14ac:dyDescent="0.35">
      <c r="A364" s="52"/>
      <c r="B364" s="53"/>
      <c r="C364" s="54"/>
      <c r="E364" s="54"/>
      <c r="G364" s="73"/>
      <c r="H364" s="74"/>
      <c r="I364" s="74"/>
      <c r="J364" s="74"/>
      <c r="L364" s="55"/>
      <c r="M364" s="56"/>
      <c r="N364" s="57"/>
    </row>
    <row r="365" spans="1:14" s="27" customFormat="1" x14ac:dyDescent="0.35">
      <c r="A365" s="52"/>
      <c r="B365" s="53"/>
      <c r="C365" s="54"/>
      <c r="E365" s="54"/>
      <c r="G365" s="73"/>
      <c r="H365" s="74"/>
      <c r="I365" s="74"/>
      <c r="J365" s="74"/>
      <c r="L365" s="55"/>
      <c r="M365" s="56"/>
      <c r="N365" s="57"/>
    </row>
    <row r="366" spans="1:14" s="27" customFormat="1" x14ac:dyDescent="0.35">
      <c r="A366" s="52"/>
      <c r="B366" s="53"/>
      <c r="C366" s="54"/>
      <c r="E366" s="54"/>
      <c r="G366" s="73"/>
      <c r="H366" s="74"/>
      <c r="I366" s="74"/>
      <c r="J366" s="74"/>
      <c r="L366" s="55"/>
      <c r="M366" s="56"/>
      <c r="N366" s="57"/>
    </row>
    <row r="367" spans="1:14" s="27" customFormat="1" x14ac:dyDescent="0.35">
      <c r="A367" s="52"/>
      <c r="B367" s="53"/>
      <c r="C367" s="54"/>
      <c r="E367" s="54"/>
      <c r="G367" s="73"/>
      <c r="H367" s="74"/>
      <c r="I367" s="74"/>
      <c r="J367" s="74"/>
      <c r="L367" s="55"/>
      <c r="M367" s="56"/>
      <c r="N367" s="57"/>
    </row>
    <row r="368" spans="1:14" s="27" customFormat="1" x14ac:dyDescent="0.35">
      <c r="A368" s="52"/>
      <c r="B368" s="53"/>
      <c r="C368" s="54"/>
      <c r="E368" s="54"/>
      <c r="G368" s="73"/>
      <c r="H368" s="74"/>
      <c r="I368" s="74"/>
      <c r="J368" s="74"/>
      <c r="L368" s="55"/>
      <c r="M368" s="56"/>
      <c r="N368" s="57"/>
    </row>
    <row r="369" spans="1:14" s="27" customFormat="1" x14ac:dyDescent="0.35">
      <c r="A369" s="52"/>
      <c r="B369" s="53"/>
      <c r="C369" s="54"/>
      <c r="E369" s="54"/>
      <c r="G369" s="73"/>
      <c r="H369" s="74"/>
      <c r="I369" s="74"/>
      <c r="J369" s="74"/>
      <c r="L369" s="55"/>
      <c r="M369" s="56"/>
      <c r="N369" s="57"/>
    </row>
    <row r="370" spans="1:14" s="27" customFormat="1" x14ac:dyDescent="0.35">
      <c r="A370" s="52"/>
      <c r="B370" s="53"/>
      <c r="C370" s="54"/>
      <c r="E370" s="54"/>
      <c r="G370" s="73"/>
      <c r="H370" s="74"/>
      <c r="I370" s="74"/>
      <c r="J370" s="74"/>
      <c r="L370" s="55"/>
      <c r="M370" s="56"/>
      <c r="N370" s="57"/>
    </row>
    <row r="371" spans="1:14" s="27" customFormat="1" x14ac:dyDescent="0.35">
      <c r="A371" s="52"/>
      <c r="B371" s="53"/>
      <c r="C371" s="54"/>
      <c r="E371" s="54"/>
      <c r="G371" s="73"/>
      <c r="H371" s="74"/>
      <c r="I371" s="74"/>
      <c r="J371" s="74"/>
      <c r="L371" s="55"/>
      <c r="M371" s="56"/>
      <c r="N371" s="57"/>
    </row>
    <row r="372" spans="1:14" s="27" customFormat="1" x14ac:dyDescent="0.35">
      <c r="A372" s="52"/>
      <c r="B372" s="53"/>
      <c r="C372" s="54"/>
      <c r="E372" s="54"/>
      <c r="G372" s="73"/>
      <c r="H372" s="74"/>
      <c r="I372" s="74"/>
      <c r="J372" s="74"/>
      <c r="L372" s="55"/>
      <c r="M372" s="56"/>
      <c r="N372" s="57"/>
    </row>
    <row r="373" spans="1:14" s="27" customFormat="1" x14ac:dyDescent="0.35">
      <c r="A373" s="52"/>
      <c r="B373" s="53"/>
      <c r="C373" s="54"/>
      <c r="E373" s="54"/>
      <c r="G373" s="73"/>
      <c r="H373" s="74"/>
      <c r="I373" s="74"/>
      <c r="J373" s="74"/>
      <c r="L373" s="55"/>
      <c r="M373" s="56"/>
      <c r="N373" s="57"/>
    </row>
    <row r="374" spans="1:14" s="27" customFormat="1" x14ac:dyDescent="0.35">
      <c r="A374" s="52"/>
      <c r="B374" s="53"/>
      <c r="C374" s="54"/>
      <c r="E374" s="54"/>
      <c r="G374" s="73"/>
      <c r="H374" s="74"/>
      <c r="I374" s="74"/>
      <c r="J374" s="74"/>
      <c r="L374" s="55"/>
      <c r="M374" s="56"/>
      <c r="N374" s="57"/>
    </row>
    <row r="375" spans="1:14" s="27" customFormat="1" x14ac:dyDescent="0.35">
      <c r="A375" s="52"/>
      <c r="B375" s="53"/>
      <c r="C375" s="54"/>
      <c r="E375" s="54"/>
      <c r="G375" s="73"/>
      <c r="H375" s="74"/>
      <c r="I375" s="74"/>
      <c r="J375" s="74"/>
      <c r="L375" s="55"/>
      <c r="M375" s="56"/>
      <c r="N375" s="57"/>
    </row>
    <row r="376" spans="1:14" s="27" customFormat="1" x14ac:dyDescent="0.35">
      <c r="A376" s="52"/>
      <c r="B376" s="53"/>
      <c r="C376" s="54"/>
      <c r="E376" s="54"/>
      <c r="G376" s="73"/>
      <c r="H376" s="74"/>
      <c r="I376" s="74"/>
      <c r="J376" s="74"/>
      <c r="L376" s="55"/>
      <c r="M376" s="56"/>
      <c r="N376" s="57"/>
    </row>
    <row r="377" spans="1:14" s="27" customFormat="1" x14ac:dyDescent="0.35">
      <c r="A377" s="52"/>
      <c r="B377" s="53"/>
      <c r="C377" s="54"/>
      <c r="E377" s="54"/>
      <c r="G377" s="73"/>
      <c r="H377" s="74"/>
      <c r="I377" s="74"/>
      <c r="J377" s="74"/>
      <c r="L377" s="55"/>
      <c r="M377" s="56"/>
      <c r="N377" s="57"/>
    </row>
    <row r="378" spans="1:14" s="27" customFormat="1" x14ac:dyDescent="0.35">
      <c r="A378" s="52"/>
      <c r="B378" s="53"/>
      <c r="C378" s="54"/>
      <c r="E378" s="54"/>
      <c r="G378" s="73"/>
      <c r="H378" s="74"/>
      <c r="I378" s="74"/>
      <c r="J378" s="74"/>
      <c r="L378" s="55"/>
      <c r="M378" s="56"/>
      <c r="N378" s="57"/>
    </row>
    <row r="379" spans="1:14" s="27" customFormat="1" x14ac:dyDescent="0.35">
      <c r="A379" s="52"/>
      <c r="B379" s="53"/>
      <c r="C379" s="54"/>
      <c r="E379" s="54"/>
      <c r="G379" s="73"/>
      <c r="H379" s="74"/>
      <c r="I379" s="74"/>
      <c r="J379" s="74"/>
      <c r="L379" s="55"/>
      <c r="M379" s="56"/>
      <c r="N379" s="57"/>
    </row>
    <row r="380" spans="1:14" s="27" customFormat="1" x14ac:dyDescent="0.35">
      <c r="A380" s="52"/>
      <c r="B380" s="53"/>
      <c r="C380" s="54"/>
      <c r="E380" s="54"/>
      <c r="G380" s="73"/>
      <c r="H380" s="74"/>
      <c r="I380" s="74"/>
      <c r="J380" s="74"/>
      <c r="L380" s="55"/>
      <c r="M380" s="56"/>
      <c r="N380" s="57"/>
    </row>
    <row r="381" spans="1:14" s="27" customFormat="1" x14ac:dyDescent="0.35">
      <c r="A381" s="52"/>
      <c r="B381" s="53"/>
      <c r="C381" s="54"/>
      <c r="E381" s="54"/>
      <c r="G381" s="73"/>
      <c r="H381" s="74"/>
      <c r="I381" s="74"/>
      <c r="J381" s="74"/>
      <c r="L381" s="55"/>
      <c r="M381" s="56"/>
      <c r="N381" s="57"/>
    </row>
    <row r="382" spans="1:14" s="27" customFormat="1" x14ac:dyDescent="0.35">
      <c r="A382" s="52"/>
      <c r="B382" s="53"/>
      <c r="C382" s="54"/>
      <c r="E382" s="54"/>
      <c r="G382" s="73"/>
      <c r="H382" s="74"/>
      <c r="I382" s="74"/>
      <c r="J382" s="74"/>
      <c r="L382" s="55"/>
      <c r="M382" s="56"/>
      <c r="N382" s="57"/>
    </row>
    <row r="383" spans="1:14" s="27" customFormat="1" x14ac:dyDescent="0.35">
      <c r="A383" s="52"/>
      <c r="B383" s="53"/>
      <c r="C383" s="54"/>
      <c r="E383" s="54"/>
      <c r="G383" s="73"/>
      <c r="H383" s="74"/>
      <c r="I383" s="74"/>
      <c r="J383" s="74"/>
      <c r="L383" s="55"/>
      <c r="M383" s="56"/>
      <c r="N383" s="57"/>
    </row>
    <row r="384" spans="1:14" s="27" customFormat="1" x14ac:dyDescent="0.35">
      <c r="A384" s="52"/>
      <c r="B384" s="53"/>
      <c r="C384" s="54"/>
      <c r="E384" s="54"/>
      <c r="G384" s="73"/>
      <c r="H384" s="74"/>
      <c r="I384" s="74"/>
      <c r="J384" s="74"/>
      <c r="L384" s="55"/>
      <c r="M384" s="56"/>
      <c r="N384" s="57"/>
    </row>
    <row r="385" spans="1:14" s="27" customFormat="1" x14ac:dyDescent="0.35">
      <c r="A385" s="52"/>
      <c r="B385" s="53"/>
      <c r="C385" s="54"/>
      <c r="E385" s="54"/>
      <c r="G385" s="73"/>
      <c r="H385" s="74"/>
      <c r="I385" s="74"/>
      <c r="J385" s="74"/>
      <c r="L385" s="55"/>
      <c r="M385" s="56"/>
      <c r="N385" s="57"/>
    </row>
    <row r="386" spans="1:14" s="27" customFormat="1" x14ac:dyDescent="0.35">
      <c r="A386" s="52"/>
      <c r="B386" s="53"/>
      <c r="C386" s="54"/>
      <c r="E386" s="54"/>
      <c r="G386" s="73"/>
      <c r="H386" s="74"/>
      <c r="I386" s="74"/>
      <c r="J386" s="74"/>
      <c r="L386" s="55"/>
      <c r="M386" s="56"/>
      <c r="N386" s="57"/>
    </row>
    <row r="387" spans="1:14" s="27" customFormat="1" x14ac:dyDescent="0.35">
      <c r="A387" s="52"/>
      <c r="B387" s="53"/>
      <c r="C387" s="54"/>
      <c r="E387" s="54"/>
      <c r="G387" s="73"/>
      <c r="H387" s="74"/>
      <c r="I387" s="74"/>
      <c r="J387" s="74"/>
      <c r="L387" s="55"/>
      <c r="M387" s="56"/>
      <c r="N387" s="57"/>
    </row>
    <row r="388" spans="1:14" s="27" customFormat="1" x14ac:dyDescent="0.35">
      <c r="A388" s="52"/>
      <c r="B388" s="53"/>
      <c r="C388" s="54"/>
      <c r="E388" s="54"/>
      <c r="G388" s="73"/>
      <c r="H388" s="74"/>
      <c r="I388" s="74"/>
      <c r="J388" s="74"/>
      <c r="L388" s="55"/>
      <c r="M388" s="56"/>
      <c r="N388" s="57"/>
    </row>
    <row r="389" spans="1:14" s="27" customFormat="1" x14ac:dyDescent="0.35">
      <c r="A389" s="52"/>
      <c r="B389" s="53"/>
      <c r="C389" s="54"/>
      <c r="E389" s="54"/>
      <c r="G389" s="73"/>
      <c r="H389" s="74"/>
      <c r="I389" s="74"/>
      <c r="J389" s="74"/>
      <c r="L389" s="55"/>
      <c r="M389" s="56"/>
      <c r="N389" s="57"/>
    </row>
    <row r="390" spans="1:14" s="27" customFormat="1" x14ac:dyDescent="0.35">
      <c r="A390" s="52"/>
      <c r="B390" s="53"/>
      <c r="C390" s="54"/>
      <c r="E390" s="54"/>
      <c r="G390" s="73"/>
      <c r="H390" s="74"/>
      <c r="I390" s="74"/>
      <c r="J390" s="74"/>
      <c r="L390" s="55"/>
      <c r="M390" s="56"/>
      <c r="N390" s="57"/>
    </row>
    <row r="391" spans="1:14" s="27" customFormat="1" x14ac:dyDescent="0.35">
      <c r="A391" s="52"/>
      <c r="B391" s="53"/>
      <c r="C391" s="54"/>
      <c r="E391" s="54"/>
      <c r="G391" s="73"/>
      <c r="H391" s="74"/>
      <c r="I391" s="74"/>
      <c r="J391" s="74"/>
      <c r="L391" s="55"/>
      <c r="M391" s="56"/>
      <c r="N391" s="57"/>
    </row>
    <row r="392" spans="1:14" s="27" customFormat="1" x14ac:dyDescent="0.35">
      <c r="A392" s="52"/>
      <c r="B392" s="53"/>
      <c r="C392" s="54"/>
      <c r="E392" s="54"/>
      <c r="G392" s="73"/>
      <c r="H392" s="74"/>
      <c r="I392" s="74"/>
      <c r="J392" s="74"/>
      <c r="L392" s="55"/>
      <c r="M392" s="56"/>
      <c r="N392" s="57"/>
    </row>
    <row r="393" spans="1:14" s="27" customFormat="1" x14ac:dyDescent="0.35">
      <c r="A393" s="52"/>
      <c r="B393" s="53"/>
      <c r="C393" s="54"/>
      <c r="E393" s="54"/>
      <c r="G393" s="73"/>
      <c r="H393" s="74"/>
      <c r="I393" s="74"/>
      <c r="J393" s="74"/>
      <c r="L393" s="55"/>
      <c r="M393" s="56"/>
      <c r="N393" s="57"/>
    </row>
    <row r="394" spans="1:14" s="27" customFormat="1" x14ac:dyDescent="0.35">
      <c r="A394" s="52"/>
      <c r="B394" s="53"/>
      <c r="C394" s="54"/>
      <c r="E394" s="54"/>
      <c r="G394" s="73"/>
      <c r="H394" s="74"/>
      <c r="I394" s="74"/>
      <c r="J394" s="74"/>
      <c r="L394" s="55"/>
      <c r="M394" s="56"/>
      <c r="N394" s="57"/>
    </row>
    <row r="395" spans="1:14" s="27" customFormat="1" x14ac:dyDescent="0.35">
      <c r="A395" s="52"/>
      <c r="B395" s="53"/>
      <c r="C395" s="54"/>
      <c r="E395" s="54"/>
      <c r="G395" s="73"/>
      <c r="H395" s="74"/>
      <c r="I395" s="74"/>
      <c r="J395" s="74"/>
      <c r="L395" s="55"/>
      <c r="M395" s="56"/>
      <c r="N395" s="57"/>
    </row>
    <row r="396" spans="1:14" s="27" customFormat="1" x14ac:dyDescent="0.35">
      <c r="A396" s="52"/>
      <c r="B396" s="53"/>
      <c r="C396" s="54"/>
      <c r="E396" s="54"/>
      <c r="G396" s="73"/>
      <c r="H396" s="74"/>
      <c r="I396" s="74"/>
      <c r="J396" s="74"/>
      <c r="L396" s="55"/>
      <c r="M396" s="56"/>
      <c r="N396" s="57"/>
    </row>
    <row r="397" spans="1:14" s="27" customFormat="1" x14ac:dyDescent="0.35">
      <c r="A397" s="52"/>
      <c r="B397" s="53"/>
      <c r="C397" s="54"/>
      <c r="E397" s="54"/>
      <c r="G397" s="73"/>
      <c r="H397" s="74"/>
      <c r="I397" s="74"/>
      <c r="J397" s="74"/>
      <c r="L397" s="55"/>
      <c r="M397" s="56"/>
      <c r="N397" s="57"/>
    </row>
    <row r="398" spans="1:14" s="27" customFormat="1" x14ac:dyDescent="0.35">
      <c r="A398" s="52"/>
      <c r="B398" s="53"/>
      <c r="C398" s="54"/>
      <c r="E398" s="54"/>
      <c r="G398" s="73"/>
      <c r="H398" s="74"/>
      <c r="I398" s="74"/>
      <c r="J398" s="74"/>
      <c r="L398" s="55"/>
      <c r="M398" s="56"/>
      <c r="N398" s="57"/>
    </row>
    <row r="399" spans="1:14" s="27" customFormat="1" x14ac:dyDescent="0.35">
      <c r="A399" s="52"/>
      <c r="B399" s="53"/>
      <c r="C399" s="54"/>
      <c r="E399" s="54"/>
      <c r="G399" s="73"/>
      <c r="H399" s="74"/>
      <c r="I399" s="74"/>
      <c r="J399" s="74"/>
      <c r="L399" s="55"/>
      <c r="M399" s="56"/>
      <c r="N399" s="57"/>
    </row>
    <row r="400" spans="1:14" s="27" customFormat="1" x14ac:dyDescent="0.35">
      <c r="A400" s="52"/>
      <c r="B400" s="53"/>
      <c r="C400" s="54"/>
      <c r="E400" s="54"/>
      <c r="G400" s="73"/>
      <c r="H400" s="74"/>
      <c r="I400" s="74"/>
      <c r="J400" s="74"/>
      <c r="L400" s="55"/>
      <c r="M400" s="56"/>
      <c r="N400" s="57"/>
    </row>
    <row r="401" spans="1:14" s="27" customFormat="1" x14ac:dyDescent="0.35">
      <c r="A401" s="52"/>
      <c r="B401" s="53"/>
      <c r="C401" s="54"/>
      <c r="E401" s="54"/>
      <c r="G401" s="73"/>
      <c r="H401" s="74"/>
      <c r="I401" s="74"/>
      <c r="J401" s="74"/>
      <c r="L401" s="55"/>
      <c r="M401" s="56"/>
      <c r="N401" s="57"/>
    </row>
    <row r="402" spans="1:14" s="27" customFormat="1" x14ac:dyDescent="0.35">
      <c r="A402" s="52"/>
      <c r="B402" s="53"/>
      <c r="C402" s="54"/>
      <c r="E402" s="54"/>
      <c r="G402" s="73"/>
      <c r="H402" s="74"/>
      <c r="I402" s="74"/>
      <c r="J402" s="74"/>
      <c r="L402" s="55"/>
      <c r="M402" s="56"/>
      <c r="N402" s="57"/>
    </row>
    <row r="403" spans="1:14" s="27" customFormat="1" x14ac:dyDescent="0.35">
      <c r="A403" s="52"/>
      <c r="B403" s="53"/>
      <c r="C403" s="54"/>
      <c r="E403" s="54"/>
      <c r="G403" s="73"/>
      <c r="H403" s="74"/>
      <c r="I403" s="74"/>
      <c r="J403" s="74"/>
      <c r="L403" s="55"/>
      <c r="M403" s="56"/>
      <c r="N403" s="57"/>
    </row>
    <row r="404" spans="1:14" s="27" customFormat="1" x14ac:dyDescent="0.35">
      <c r="A404" s="52"/>
      <c r="B404" s="53"/>
      <c r="C404" s="54"/>
      <c r="E404" s="54"/>
      <c r="G404" s="73"/>
      <c r="H404" s="74"/>
      <c r="I404" s="74"/>
      <c r="J404" s="74"/>
      <c r="L404" s="55"/>
      <c r="M404" s="56"/>
      <c r="N404" s="57"/>
    </row>
    <row r="405" spans="1:14" s="27" customFormat="1" x14ac:dyDescent="0.35">
      <c r="A405" s="52"/>
      <c r="B405" s="53"/>
      <c r="C405" s="54"/>
      <c r="E405" s="54"/>
      <c r="G405" s="73"/>
      <c r="H405" s="74"/>
      <c r="I405" s="74"/>
      <c r="J405" s="74"/>
      <c r="L405" s="55"/>
      <c r="M405" s="56"/>
      <c r="N405" s="57"/>
    </row>
    <row r="406" spans="1:14" s="27" customFormat="1" x14ac:dyDescent="0.35">
      <c r="A406" s="52"/>
      <c r="B406" s="53"/>
      <c r="C406" s="54"/>
      <c r="E406" s="54"/>
      <c r="G406" s="73"/>
      <c r="H406" s="74"/>
      <c r="I406" s="74"/>
      <c r="J406" s="74"/>
      <c r="L406" s="55"/>
      <c r="M406" s="56"/>
      <c r="N406" s="57"/>
    </row>
    <row r="407" spans="1:14" s="27" customFormat="1" x14ac:dyDescent="0.35">
      <c r="A407" s="52"/>
      <c r="B407" s="53"/>
      <c r="C407" s="54"/>
      <c r="E407" s="54"/>
      <c r="G407" s="73"/>
      <c r="H407" s="74"/>
      <c r="I407" s="74"/>
      <c r="J407" s="74"/>
      <c r="L407" s="55"/>
      <c r="M407" s="56"/>
      <c r="N407" s="57"/>
    </row>
    <row r="408" spans="1:14" s="27" customFormat="1" x14ac:dyDescent="0.35">
      <c r="A408" s="52"/>
      <c r="B408" s="53"/>
      <c r="C408" s="54"/>
      <c r="E408" s="54"/>
      <c r="G408" s="73"/>
      <c r="H408" s="74"/>
      <c r="I408" s="74"/>
      <c r="J408" s="74"/>
      <c r="L408" s="55"/>
      <c r="M408" s="56"/>
      <c r="N408" s="57"/>
    </row>
    <row r="409" spans="1:14" s="27" customFormat="1" x14ac:dyDescent="0.35">
      <c r="A409" s="52"/>
      <c r="B409" s="53"/>
      <c r="C409" s="54"/>
      <c r="E409" s="54"/>
      <c r="G409" s="73"/>
      <c r="H409" s="74"/>
      <c r="I409" s="74"/>
      <c r="J409" s="74"/>
      <c r="L409" s="55"/>
      <c r="M409" s="56"/>
      <c r="N409" s="57"/>
    </row>
    <row r="410" spans="1:14" s="27" customFormat="1" x14ac:dyDescent="0.35">
      <c r="A410" s="52"/>
      <c r="B410" s="53"/>
      <c r="C410" s="54"/>
      <c r="E410" s="54"/>
      <c r="G410" s="73"/>
      <c r="H410" s="74"/>
      <c r="I410" s="74"/>
      <c r="J410" s="74"/>
      <c r="L410" s="55"/>
      <c r="M410" s="56"/>
      <c r="N410" s="57"/>
    </row>
    <row r="411" spans="1:14" s="27" customFormat="1" x14ac:dyDescent="0.35">
      <c r="A411" s="52"/>
      <c r="B411" s="53"/>
      <c r="C411" s="54"/>
      <c r="E411" s="54"/>
      <c r="G411" s="73"/>
      <c r="H411" s="74"/>
      <c r="I411" s="74"/>
      <c r="J411" s="74"/>
      <c r="L411" s="55"/>
      <c r="M411" s="56"/>
      <c r="N411" s="57"/>
    </row>
    <row r="412" spans="1:14" s="27" customFormat="1" x14ac:dyDescent="0.35">
      <c r="A412" s="52"/>
      <c r="B412" s="53"/>
      <c r="C412" s="54"/>
      <c r="E412" s="54"/>
      <c r="G412" s="73"/>
      <c r="H412" s="74"/>
      <c r="I412" s="74"/>
      <c r="J412" s="74"/>
      <c r="L412" s="55"/>
      <c r="M412" s="56"/>
      <c r="N412" s="57"/>
    </row>
    <row r="413" spans="1:14" s="27" customFormat="1" x14ac:dyDescent="0.35">
      <c r="A413" s="52"/>
      <c r="B413" s="53"/>
      <c r="C413" s="54"/>
      <c r="E413" s="54"/>
      <c r="G413" s="73"/>
      <c r="H413" s="74"/>
      <c r="I413" s="74"/>
      <c r="J413" s="74"/>
      <c r="L413" s="55"/>
      <c r="M413" s="56"/>
      <c r="N413" s="57"/>
    </row>
    <row r="414" spans="1:14" s="27" customFormat="1" x14ac:dyDescent="0.35">
      <c r="A414" s="52"/>
      <c r="B414" s="53"/>
      <c r="C414" s="54"/>
      <c r="E414" s="54"/>
      <c r="G414" s="73"/>
      <c r="H414" s="74"/>
      <c r="I414" s="74"/>
      <c r="J414" s="74"/>
      <c r="L414" s="55"/>
      <c r="M414" s="56"/>
      <c r="N414" s="57"/>
    </row>
    <row r="415" spans="1:14" s="27" customFormat="1" x14ac:dyDescent="0.35">
      <c r="A415" s="52"/>
      <c r="B415" s="53"/>
      <c r="C415" s="54"/>
      <c r="E415" s="54"/>
      <c r="G415" s="73"/>
      <c r="H415" s="74"/>
      <c r="I415" s="74"/>
      <c r="J415" s="74"/>
      <c r="L415" s="55"/>
      <c r="M415" s="56"/>
      <c r="N415" s="57"/>
    </row>
    <row r="416" spans="1:14" s="27" customFormat="1" x14ac:dyDescent="0.35">
      <c r="A416" s="52"/>
      <c r="B416" s="53"/>
      <c r="C416" s="54"/>
      <c r="E416" s="54"/>
      <c r="G416" s="73"/>
      <c r="H416" s="74"/>
      <c r="I416" s="74"/>
      <c r="J416" s="74"/>
      <c r="L416" s="55"/>
      <c r="M416" s="56"/>
      <c r="N416" s="57"/>
    </row>
    <row r="417" spans="1:14" s="27" customFormat="1" x14ac:dyDescent="0.35">
      <c r="A417" s="52"/>
      <c r="B417" s="53"/>
      <c r="C417" s="54"/>
      <c r="E417" s="54"/>
      <c r="G417" s="73"/>
      <c r="H417" s="74"/>
      <c r="I417" s="74"/>
      <c r="J417" s="74"/>
      <c r="L417" s="55"/>
      <c r="M417" s="56"/>
      <c r="N417" s="57"/>
    </row>
    <row r="418" spans="1:14" s="27" customFormat="1" x14ac:dyDescent="0.35">
      <c r="A418" s="52"/>
      <c r="B418" s="53"/>
      <c r="C418" s="54"/>
      <c r="E418" s="54"/>
      <c r="G418" s="73"/>
      <c r="H418" s="74"/>
      <c r="I418" s="74"/>
      <c r="J418" s="74"/>
      <c r="L418" s="55"/>
      <c r="M418" s="56"/>
      <c r="N418" s="57"/>
    </row>
    <row r="419" spans="1:14" s="27" customFormat="1" x14ac:dyDescent="0.35">
      <c r="A419" s="52"/>
      <c r="B419" s="53"/>
      <c r="C419" s="54"/>
      <c r="E419" s="54"/>
      <c r="G419" s="73"/>
      <c r="H419" s="74"/>
      <c r="I419" s="74"/>
      <c r="J419" s="74"/>
      <c r="L419" s="55"/>
      <c r="M419" s="56"/>
      <c r="N419" s="57"/>
    </row>
    <row r="420" spans="1:14" s="27" customFormat="1" x14ac:dyDescent="0.35">
      <c r="A420" s="52"/>
      <c r="B420" s="53"/>
      <c r="C420" s="54"/>
      <c r="E420" s="54"/>
      <c r="G420" s="73"/>
      <c r="H420" s="74"/>
      <c r="I420" s="74"/>
      <c r="J420" s="74"/>
      <c r="L420" s="55"/>
      <c r="M420" s="56"/>
      <c r="N420" s="57"/>
    </row>
    <row r="421" spans="1:14" s="27" customFormat="1" x14ac:dyDescent="0.35">
      <c r="A421" s="52"/>
      <c r="B421" s="53"/>
      <c r="C421" s="54"/>
      <c r="E421" s="54"/>
      <c r="G421" s="73"/>
      <c r="H421" s="74"/>
      <c r="I421" s="74"/>
      <c r="J421" s="74"/>
      <c r="L421" s="55"/>
      <c r="M421" s="56"/>
      <c r="N421" s="57"/>
    </row>
    <row r="422" spans="1:14" s="27" customFormat="1" x14ac:dyDescent="0.35">
      <c r="A422" s="52"/>
      <c r="B422" s="53"/>
      <c r="C422" s="54"/>
      <c r="E422" s="54"/>
      <c r="G422" s="73"/>
      <c r="H422" s="74"/>
      <c r="I422" s="74"/>
      <c r="J422" s="74"/>
      <c r="L422" s="55"/>
      <c r="M422" s="56"/>
      <c r="N422" s="57"/>
    </row>
    <row r="423" spans="1:14" s="27" customFormat="1" x14ac:dyDescent="0.35">
      <c r="A423" s="52"/>
      <c r="B423" s="53"/>
      <c r="C423" s="54"/>
      <c r="E423" s="54"/>
      <c r="G423" s="73"/>
      <c r="H423" s="74"/>
      <c r="I423" s="74"/>
      <c r="J423" s="74"/>
      <c r="L423" s="55"/>
      <c r="M423" s="56"/>
      <c r="N423" s="57"/>
    </row>
    <row r="424" spans="1:14" s="27" customFormat="1" x14ac:dyDescent="0.35">
      <c r="A424" s="52"/>
      <c r="B424" s="53"/>
      <c r="C424" s="54"/>
      <c r="E424" s="54"/>
      <c r="G424" s="73"/>
      <c r="H424" s="74"/>
      <c r="I424" s="74"/>
      <c r="J424" s="74"/>
      <c r="L424" s="55"/>
      <c r="M424" s="56"/>
      <c r="N424" s="57"/>
    </row>
    <row r="425" spans="1:14" s="27" customFormat="1" x14ac:dyDescent="0.35">
      <c r="A425" s="52"/>
      <c r="B425" s="53"/>
      <c r="C425" s="54"/>
      <c r="E425" s="54"/>
      <c r="G425" s="73"/>
      <c r="H425" s="74"/>
      <c r="I425" s="74"/>
      <c r="J425" s="74"/>
      <c r="L425" s="55"/>
      <c r="M425" s="56"/>
      <c r="N425" s="57"/>
    </row>
    <row r="426" spans="1:14" s="27" customFormat="1" x14ac:dyDescent="0.35">
      <c r="A426" s="52"/>
      <c r="B426" s="53"/>
      <c r="C426" s="54"/>
      <c r="E426" s="54"/>
      <c r="G426" s="73"/>
      <c r="H426" s="74"/>
      <c r="I426" s="74"/>
      <c r="J426" s="74"/>
      <c r="L426" s="55"/>
      <c r="M426" s="56"/>
      <c r="N426" s="57"/>
    </row>
    <row r="427" spans="1:14" s="27" customFormat="1" x14ac:dyDescent="0.35">
      <c r="A427" s="52"/>
      <c r="B427" s="53"/>
      <c r="C427" s="54"/>
      <c r="E427" s="54"/>
      <c r="G427" s="73"/>
      <c r="H427" s="74"/>
      <c r="I427" s="74"/>
      <c r="J427" s="74"/>
      <c r="L427" s="55"/>
      <c r="M427" s="56"/>
      <c r="N427" s="57"/>
    </row>
    <row r="428" spans="1:14" s="27" customFormat="1" x14ac:dyDescent="0.35">
      <c r="A428" s="52"/>
      <c r="B428" s="53"/>
      <c r="C428" s="54"/>
      <c r="E428" s="54"/>
      <c r="G428" s="73"/>
      <c r="H428" s="74"/>
      <c r="I428" s="74"/>
      <c r="J428" s="74"/>
      <c r="L428" s="55"/>
      <c r="M428" s="56"/>
      <c r="N428" s="57"/>
    </row>
    <row r="429" spans="1:14" s="27" customFormat="1" x14ac:dyDescent="0.35">
      <c r="A429" s="52"/>
      <c r="B429" s="53"/>
      <c r="C429" s="54"/>
      <c r="E429" s="54"/>
      <c r="G429" s="73"/>
      <c r="H429" s="74"/>
      <c r="I429" s="74"/>
      <c r="J429" s="74"/>
      <c r="L429" s="55"/>
      <c r="M429" s="56"/>
      <c r="N429" s="57"/>
    </row>
    <row r="430" spans="1:14" s="27" customFormat="1" x14ac:dyDescent="0.35">
      <c r="A430" s="52"/>
      <c r="B430" s="53"/>
      <c r="C430" s="54"/>
      <c r="E430" s="54"/>
      <c r="G430" s="73"/>
      <c r="H430" s="74"/>
      <c r="I430" s="74"/>
      <c r="J430" s="74"/>
      <c r="L430" s="55"/>
      <c r="M430" s="56"/>
      <c r="N430" s="57"/>
    </row>
    <row r="431" spans="1:14" s="27" customFormat="1" x14ac:dyDescent="0.35">
      <c r="A431" s="52"/>
      <c r="B431" s="53"/>
      <c r="C431" s="54"/>
      <c r="E431" s="54"/>
      <c r="G431" s="73"/>
      <c r="H431" s="74"/>
      <c r="I431" s="74"/>
      <c r="J431" s="74"/>
      <c r="L431" s="55"/>
      <c r="M431" s="56"/>
      <c r="N431" s="57"/>
    </row>
    <row r="432" spans="1:14" s="27" customFormat="1" x14ac:dyDescent="0.35">
      <c r="A432" s="52"/>
      <c r="B432" s="53"/>
      <c r="C432" s="54"/>
      <c r="E432" s="54"/>
      <c r="G432" s="73"/>
      <c r="H432" s="74"/>
      <c r="I432" s="74"/>
      <c r="J432" s="74"/>
      <c r="L432" s="55"/>
      <c r="M432" s="56"/>
      <c r="N432" s="57"/>
    </row>
    <row r="433" spans="1:14" s="27" customFormat="1" x14ac:dyDescent="0.35">
      <c r="A433" s="52"/>
      <c r="B433" s="53"/>
      <c r="C433" s="54"/>
      <c r="E433" s="54"/>
      <c r="G433" s="73"/>
      <c r="H433" s="74"/>
      <c r="I433" s="74"/>
      <c r="J433" s="74"/>
      <c r="L433" s="55"/>
      <c r="M433" s="56"/>
      <c r="N433" s="57"/>
    </row>
    <row r="434" spans="1:14" s="27" customFormat="1" x14ac:dyDescent="0.35">
      <c r="A434" s="52"/>
      <c r="B434" s="53"/>
      <c r="C434" s="54"/>
      <c r="E434" s="54"/>
      <c r="G434" s="73"/>
      <c r="H434" s="74"/>
      <c r="I434" s="74"/>
      <c r="J434" s="74"/>
      <c r="L434" s="55"/>
      <c r="M434" s="56"/>
      <c r="N434" s="57"/>
    </row>
    <row r="435" spans="1:14" s="27" customFormat="1" x14ac:dyDescent="0.35">
      <c r="A435" s="52"/>
      <c r="B435" s="53"/>
      <c r="C435" s="54"/>
      <c r="E435" s="54"/>
      <c r="G435" s="73"/>
      <c r="H435" s="74"/>
      <c r="I435" s="74"/>
      <c r="J435" s="74"/>
      <c r="L435" s="55"/>
      <c r="M435" s="56"/>
      <c r="N435" s="57"/>
    </row>
    <row r="436" spans="1:14" s="27" customFormat="1" x14ac:dyDescent="0.35">
      <c r="A436" s="52"/>
      <c r="B436" s="53"/>
      <c r="C436" s="54"/>
      <c r="E436" s="54"/>
      <c r="G436" s="73"/>
      <c r="H436" s="74"/>
      <c r="I436" s="74"/>
      <c r="J436" s="74"/>
      <c r="L436" s="55"/>
      <c r="M436" s="56"/>
      <c r="N436" s="57"/>
    </row>
    <row r="437" spans="1:14" s="27" customFormat="1" x14ac:dyDescent="0.35">
      <c r="A437" s="52"/>
      <c r="B437" s="53"/>
      <c r="C437" s="54"/>
      <c r="E437" s="54"/>
      <c r="G437" s="73"/>
      <c r="H437" s="74"/>
      <c r="I437" s="74"/>
      <c r="J437" s="74"/>
      <c r="L437" s="55"/>
      <c r="M437" s="56"/>
      <c r="N437" s="57"/>
    </row>
    <row r="438" spans="1:14" s="27" customFormat="1" x14ac:dyDescent="0.35">
      <c r="A438" s="52"/>
      <c r="B438" s="53"/>
      <c r="C438" s="54"/>
      <c r="E438" s="54"/>
      <c r="G438" s="73"/>
      <c r="H438" s="74"/>
      <c r="I438" s="74"/>
      <c r="J438" s="74"/>
      <c r="L438" s="55"/>
      <c r="M438" s="56"/>
      <c r="N438" s="57"/>
    </row>
    <row r="439" spans="1:14" s="27" customFormat="1" x14ac:dyDescent="0.35">
      <c r="A439" s="52"/>
      <c r="B439" s="53"/>
      <c r="C439" s="54"/>
      <c r="E439" s="54"/>
      <c r="G439" s="73"/>
      <c r="H439" s="74"/>
      <c r="I439" s="74"/>
      <c r="J439" s="74"/>
      <c r="L439" s="55"/>
      <c r="M439" s="56"/>
      <c r="N439" s="57"/>
    </row>
    <row r="440" spans="1:14" s="27" customFormat="1" x14ac:dyDescent="0.35">
      <c r="A440" s="52"/>
      <c r="B440" s="53"/>
      <c r="C440" s="54"/>
      <c r="E440" s="54"/>
      <c r="G440" s="73"/>
      <c r="H440" s="74"/>
      <c r="I440" s="74"/>
      <c r="J440" s="74"/>
      <c r="L440" s="55"/>
      <c r="M440" s="56"/>
      <c r="N440" s="57"/>
    </row>
    <row r="441" spans="1:14" s="27" customFormat="1" x14ac:dyDescent="0.35">
      <c r="A441" s="52"/>
      <c r="B441" s="53"/>
      <c r="C441" s="54"/>
      <c r="E441" s="54"/>
      <c r="G441" s="73"/>
      <c r="H441" s="74"/>
      <c r="I441" s="74"/>
      <c r="J441" s="74"/>
      <c r="L441" s="55"/>
      <c r="M441" s="56"/>
      <c r="N441" s="57"/>
    </row>
    <row r="442" spans="1:14" s="27" customFormat="1" x14ac:dyDescent="0.35">
      <c r="A442" s="52"/>
      <c r="B442" s="53"/>
      <c r="C442" s="54"/>
      <c r="E442" s="54"/>
      <c r="G442" s="73"/>
      <c r="H442" s="74"/>
      <c r="I442" s="74"/>
      <c r="J442" s="74"/>
      <c r="L442" s="55"/>
      <c r="M442" s="56"/>
      <c r="N442" s="57"/>
    </row>
    <row r="443" spans="1:14" s="27" customFormat="1" x14ac:dyDescent="0.35">
      <c r="A443" s="52"/>
      <c r="B443" s="53"/>
      <c r="C443" s="54"/>
      <c r="E443" s="54"/>
      <c r="G443" s="73"/>
      <c r="H443" s="74"/>
      <c r="I443" s="74"/>
      <c r="J443" s="74"/>
      <c r="L443" s="55"/>
      <c r="M443" s="56"/>
      <c r="N443" s="57"/>
    </row>
    <row r="444" spans="1:14" s="27" customFormat="1" x14ac:dyDescent="0.35">
      <c r="A444" s="52"/>
      <c r="B444" s="53"/>
      <c r="C444" s="54"/>
      <c r="E444" s="54"/>
      <c r="G444" s="73"/>
      <c r="H444" s="74"/>
      <c r="I444" s="74"/>
      <c r="J444" s="74"/>
      <c r="L444" s="55"/>
      <c r="M444" s="56"/>
      <c r="N444" s="57"/>
    </row>
    <row r="445" spans="1:14" s="27" customFormat="1" x14ac:dyDescent="0.35">
      <c r="A445" s="52"/>
      <c r="B445" s="53"/>
      <c r="C445" s="54"/>
      <c r="E445" s="54"/>
      <c r="G445" s="73"/>
      <c r="H445" s="74"/>
      <c r="I445" s="74"/>
      <c r="J445" s="74"/>
      <c r="L445" s="55"/>
      <c r="M445" s="56"/>
      <c r="N445" s="57"/>
    </row>
    <row r="446" spans="1:14" s="27" customFormat="1" x14ac:dyDescent="0.35">
      <c r="A446" s="52"/>
      <c r="B446" s="53"/>
      <c r="C446" s="54"/>
      <c r="E446" s="54"/>
      <c r="G446" s="73"/>
      <c r="H446" s="74"/>
      <c r="I446" s="74"/>
      <c r="J446" s="74"/>
      <c r="L446" s="55"/>
      <c r="M446" s="56"/>
      <c r="N446" s="57"/>
    </row>
    <row r="447" spans="1:14" s="27" customFormat="1" x14ac:dyDescent="0.35">
      <c r="A447" s="52"/>
      <c r="B447" s="53"/>
      <c r="C447" s="54"/>
      <c r="E447" s="54"/>
      <c r="G447" s="73"/>
      <c r="H447" s="74"/>
      <c r="I447" s="74"/>
      <c r="J447" s="74"/>
      <c r="L447" s="55"/>
      <c r="M447" s="56"/>
      <c r="N447" s="57"/>
    </row>
    <row r="448" spans="1:14" s="27" customFormat="1" x14ac:dyDescent="0.35">
      <c r="A448" s="52"/>
      <c r="B448" s="53"/>
      <c r="C448" s="54"/>
      <c r="E448" s="54"/>
      <c r="G448" s="73"/>
      <c r="H448" s="74"/>
      <c r="I448" s="74"/>
      <c r="J448" s="74"/>
      <c r="L448" s="55"/>
      <c r="M448" s="56"/>
      <c r="N448" s="57"/>
    </row>
    <row r="449" spans="1:14" s="27" customFormat="1" x14ac:dyDescent="0.35">
      <c r="A449" s="52"/>
      <c r="B449" s="53"/>
      <c r="C449" s="54"/>
      <c r="E449" s="54"/>
      <c r="G449" s="73"/>
      <c r="H449" s="74"/>
      <c r="I449" s="74"/>
      <c r="J449" s="74"/>
      <c r="L449" s="55"/>
      <c r="M449" s="56"/>
      <c r="N449" s="57"/>
    </row>
    <row r="450" spans="1:14" s="27" customFormat="1" x14ac:dyDescent="0.35">
      <c r="A450" s="52"/>
      <c r="B450" s="53"/>
      <c r="C450" s="54"/>
      <c r="E450" s="54"/>
      <c r="G450" s="73"/>
      <c r="H450" s="74"/>
      <c r="I450" s="74"/>
      <c r="J450" s="74"/>
      <c r="L450" s="55"/>
      <c r="M450" s="56"/>
      <c r="N450" s="57"/>
    </row>
    <row r="451" spans="1:14" s="27" customFormat="1" x14ac:dyDescent="0.35">
      <c r="A451" s="52"/>
      <c r="B451" s="53"/>
      <c r="C451" s="54"/>
      <c r="E451" s="54"/>
      <c r="G451" s="73"/>
      <c r="H451" s="74"/>
      <c r="I451" s="74"/>
      <c r="J451" s="74"/>
      <c r="L451" s="55"/>
      <c r="M451" s="56"/>
      <c r="N451" s="57"/>
    </row>
    <row r="452" spans="1:14" s="27" customFormat="1" x14ac:dyDescent="0.35">
      <c r="A452" s="52"/>
      <c r="B452" s="53"/>
      <c r="C452" s="54"/>
      <c r="E452" s="54"/>
      <c r="G452" s="73"/>
      <c r="H452" s="74"/>
      <c r="I452" s="74"/>
      <c r="J452" s="74"/>
      <c r="L452" s="55"/>
      <c r="M452" s="56"/>
      <c r="N452" s="57"/>
    </row>
    <row r="453" spans="1:14" s="27" customFormat="1" x14ac:dyDescent="0.35">
      <c r="A453" s="52"/>
      <c r="B453" s="53"/>
      <c r="C453" s="54"/>
      <c r="E453" s="54"/>
      <c r="G453" s="73"/>
      <c r="H453" s="74"/>
      <c r="I453" s="74"/>
      <c r="J453" s="74"/>
      <c r="L453" s="55"/>
      <c r="M453" s="56"/>
      <c r="N453" s="57"/>
    </row>
    <row r="454" spans="1:14" s="27" customFormat="1" x14ac:dyDescent="0.35">
      <c r="A454" s="52"/>
      <c r="B454" s="53"/>
      <c r="C454" s="54"/>
      <c r="E454" s="54"/>
      <c r="G454" s="73"/>
      <c r="H454" s="74"/>
      <c r="I454" s="74"/>
      <c r="J454" s="74"/>
      <c r="L454" s="55"/>
      <c r="M454" s="56"/>
      <c r="N454" s="57"/>
    </row>
    <row r="455" spans="1:14" s="27" customFormat="1" x14ac:dyDescent="0.35">
      <c r="A455" s="52"/>
      <c r="B455" s="53"/>
      <c r="C455" s="54"/>
      <c r="E455" s="54"/>
      <c r="G455" s="73"/>
      <c r="H455" s="74"/>
      <c r="I455" s="74"/>
      <c r="J455" s="74"/>
      <c r="L455" s="55"/>
      <c r="M455" s="56"/>
      <c r="N455" s="57"/>
    </row>
    <row r="456" spans="1:14" s="27" customFormat="1" x14ac:dyDescent="0.35">
      <c r="A456" s="52"/>
      <c r="B456" s="53"/>
      <c r="C456" s="54"/>
      <c r="E456" s="54"/>
      <c r="G456" s="73"/>
      <c r="H456" s="74"/>
      <c r="I456" s="74"/>
      <c r="J456" s="74"/>
      <c r="L456" s="55"/>
      <c r="M456" s="56"/>
      <c r="N456" s="57"/>
    </row>
    <row r="457" spans="1:14" s="27" customFormat="1" x14ac:dyDescent="0.35">
      <c r="A457" s="52"/>
      <c r="B457" s="53"/>
      <c r="C457" s="54"/>
      <c r="E457" s="54"/>
      <c r="G457" s="73"/>
      <c r="H457" s="74"/>
      <c r="I457" s="74"/>
      <c r="J457" s="74"/>
      <c r="L457" s="55"/>
      <c r="M457" s="56"/>
      <c r="N457" s="57"/>
    </row>
    <row r="458" spans="1:14" s="27" customFormat="1" x14ac:dyDescent="0.35">
      <c r="A458" s="52"/>
      <c r="B458" s="53"/>
      <c r="C458" s="54"/>
      <c r="E458" s="54"/>
      <c r="G458" s="73"/>
      <c r="H458" s="74"/>
      <c r="I458" s="74"/>
      <c r="J458" s="74"/>
      <c r="L458" s="55"/>
      <c r="M458" s="56"/>
      <c r="N458" s="57"/>
    </row>
    <row r="459" spans="1:14" s="27" customFormat="1" x14ac:dyDescent="0.35">
      <c r="A459" s="52"/>
      <c r="B459" s="53"/>
      <c r="C459" s="54"/>
      <c r="E459" s="54"/>
      <c r="G459" s="73"/>
      <c r="H459" s="74"/>
      <c r="I459" s="74"/>
      <c r="J459" s="74"/>
      <c r="L459" s="55"/>
      <c r="M459" s="56"/>
      <c r="N459" s="57"/>
    </row>
    <row r="460" spans="1:14" s="27" customFormat="1" x14ac:dyDescent="0.35">
      <c r="A460" s="52"/>
      <c r="B460" s="53"/>
      <c r="C460" s="54"/>
      <c r="E460" s="54"/>
      <c r="G460" s="73"/>
      <c r="H460" s="74"/>
      <c r="I460" s="74"/>
      <c r="J460" s="74"/>
      <c r="L460" s="55"/>
      <c r="M460" s="56"/>
      <c r="N460" s="57"/>
    </row>
    <row r="461" spans="1:14" s="27" customFormat="1" x14ac:dyDescent="0.35">
      <c r="A461" s="52"/>
      <c r="B461" s="53"/>
      <c r="C461" s="54"/>
      <c r="E461" s="54"/>
      <c r="G461" s="73"/>
      <c r="H461" s="74"/>
      <c r="I461" s="74"/>
      <c r="J461" s="74"/>
      <c r="L461" s="55"/>
      <c r="M461" s="56"/>
      <c r="N461" s="57"/>
    </row>
    <row r="462" spans="1:14" s="27" customFormat="1" x14ac:dyDescent="0.35">
      <c r="A462" s="52"/>
      <c r="B462" s="53"/>
      <c r="C462" s="54"/>
      <c r="E462" s="54"/>
      <c r="G462" s="73"/>
      <c r="H462" s="74"/>
      <c r="I462" s="74"/>
      <c r="J462" s="74"/>
      <c r="L462" s="55"/>
      <c r="M462" s="56"/>
      <c r="N462" s="57"/>
    </row>
    <row r="463" spans="1:14" s="27" customFormat="1" x14ac:dyDescent="0.35">
      <c r="A463" s="52"/>
      <c r="B463" s="53"/>
      <c r="C463" s="54"/>
      <c r="E463" s="54"/>
      <c r="G463" s="73"/>
      <c r="H463" s="74"/>
      <c r="I463" s="74"/>
      <c r="J463" s="74"/>
      <c r="L463" s="55"/>
      <c r="M463" s="56"/>
      <c r="N463" s="57"/>
    </row>
    <row r="464" spans="1:14" s="27" customFormat="1" x14ac:dyDescent="0.35">
      <c r="A464" s="52"/>
      <c r="B464" s="53"/>
      <c r="C464" s="54"/>
      <c r="E464" s="54"/>
      <c r="G464" s="73"/>
      <c r="H464" s="74"/>
      <c r="I464" s="74"/>
      <c r="J464" s="74"/>
      <c r="L464" s="55"/>
      <c r="M464" s="56"/>
      <c r="N464" s="57"/>
    </row>
    <row r="465" spans="1:14" s="27" customFormat="1" x14ac:dyDescent="0.35">
      <c r="A465" s="52"/>
      <c r="B465" s="53"/>
      <c r="C465" s="54"/>
      <c r="E465" s="54"/>
      <c r="G465" s="73"/>
      <c r="H465" s="74"/>
      <c r="I465" s="74"/>
      <c r="J465" s="74"/>
      <c r="L465" s="55"/>
      <c r="M465" s="56"/>
      <c r="N465" s="57"/>
    </row>
    <row r="466" spans="1:14" s="27" customFormat="1" x14ac:dyDescent="0.35">
      <c r="A466" s="52"/>
      <c r="B466" s="53"/>
      <c r="C466" s="54"/>
      <c r="E466" s="54"/>
      <c r="G466" s="73"/>
      <c r="H466" s="74"/>
      <c r="I466" s="74"/>
      <c r="J466" s="74"/>
      <c r="L466" s="55"/>
      <c r="M466" s="56"/>
      <c r="N466" s="57"/>
    </row>
    <row r="467" spans="1:14" s="27" customFormat="1" x14ac:dyDescent="0.35">
      <c r="A467" s="52"/>
      <c r="B467" s="53"/>
      <c r="C467" s="54"/>
      <c r="E467" s="54"/>
      <c r="G467" s="73"/>
      <c r="H467" s="74"/>
      <c r="I467" s="74"/>
      <c r="J467" s="74"/>
      <c r="L467" s="55"/>
      <c r="M467" s="56"/>
      <c r="N467" s="57"/>
    </row>
    <row r="468" spans="1:14" s="27" customFormat="1" x14ac:dyDescent="0.35">
      <c r="A468" s="52"/>
      <c r="B468" s="53"/>
      <c r="C468" s="54"/>
      <c r="E468" s="54"/>
      <c r="G468" s="73"/>
      <c r="H468" s="74"/>
      <c r="I468" s="74"/>
      <c r="J468" s="74"/>
      <c r="L468" s="55"/>
      <c r="M468" s="56"/>
      <c r="N468" s="57"/>
    </row>
    <row r="469" spans="1:14" s="27" customFormat="1" x14ac:dyDescent="0.35">
      <c r="A469" s="52"/>
      <c r="B469" s="53"/>
      <c r="C469" s="54"/>
      <c r="E469" s="54"/>
      <c r="G469" s="73"/>
      <c r="H469" s="74"/>
      <c r="I469" s="74"/>
      <c r="J469" s="74"/>
      <c r="L469" s="55"/>
      <c r="M469" s="56"/>
      <c r="N469" s="57"/>
    </row>
    <row r="470" spans="1:14" s="27" customFormat="1" x14ac:dyDescent="0.35">
      <c r="A470" s="52"/>
      <c r="B470" s="53"/>
      <c r="C470" s="54"/>
      <c r="E470" s="54"/>
      <c r="G470" s="73"/>
      <c r="H470" s="74"/>
      <c r="I470" s="74"/>
      <c r="J470" s="74"/>
      <c r="L470" s="55"/>
      <c r="M470" s="56"/>
      <c r="N470" s="57"/>
    </row>
    <row r="471" spans="1:14" s="27" customFormat="1" x14ac:dyDescent="0.35">
      <c r="A471" s="52"/>
      <c r="B471" s="53"/>
      <c r="C471" s="54"/>
      <c r="E471" s="54"/>
      <c r="G471" s="73"/>
      <c r="H471" s="74"/>
      <c r="I471" s="74"/>
      <c r="J471" s="74"/>
      <c r="L471" s="55"/>
      <c r="M471" s="56"/>
      <c r="N471" s="57"/>
    </row>
    <row r="472" spans="1:14" s="27" customFormat="1" x14ac:dyDescent="0.35">
      <c r="A472" s="52"/>
      <c r="B472" s="53"/>
      <c r="C472" s="54"/>
      <c r="E472" s="54"/>
      <c r="G472" s="73"/>
      <c r="H472" s="74"/>
      <c r="I472" s="74"/>
      <c r="J472" s="74"/>
      <c r="L472" s="55"/>
      <c r="M472" s="56"/>
      <c r="N472" s="57"/>
    </row>
    <row r="473" spans="1:14" s="27" customFormat="1" x14ac:dyDescent="0.35">
      <c r="A473" s="52"/>
      <c r="B473" s="53"/>
      <c r="C473" s="54"/>
      <c r="E473" s="54"/>
      <c r="G473" s="73"/>
      <c r="H473" s="74"/>
      <c r="I473" s="74"/>
      <c r="J473" s="74"/>
      <c r="L473" s="55"/>
      <c r="M473" s="56"/>
      <c r="N473" s="57"/>
    </row>
    <row r="474" spans="1:14" s="27" customFormat="1" x14ac:dyDescent="0.35">
      <c r="A474" s="52"/>
      <c r="B474" s="53"/>
      <c r="C474" s="54"/>
      <c r="E474" s="54"/>
      <c r="G474" s="73"/>
      <c r="H474" s="74"/>
      <c r="I474" s="74"/>
      <c r="J474" s="74"/>
      <c r="L474" s="55"/>
      <c r="M474" s="56"/>
      <c r="N474" s="57"/>
    </row>
    <row r="475" spans="1:14" s="27" customFormat="1" x14ac:dyDescent="0.35">
      <c r="A475" s="52"/>
      <c r="B475" s="53"/>
      <c r="C475" s="54"/>
      <c r="E475" s="54"/>
      <c r="G475" s="73"/>
      <c r="H475" s="74"/>
      <c r="I475" s="74"/>
      <c r="J475" s="74"/>
      <c r="L475" s="55"/>
      <c r="M475" s="56"/>
      <c r="N475" s="57"/>
    </row>
    <row r="476" spans="1:14" s="27" customFormat="1" x14ac:dyDescent="0.35">
      <c r="A476" s="52"/>
      <c r="B476" s="53"/>
      <c r="C476" s="54"/>
      <c r="E476" s="54"/>
      <c r="G476" s="73"/>
      <c r="H476" s="74"/>
      <c r="I476" s="74"/>
      <c r="J476" s="74"/>
      <c r="L476" s="55"/>
      <c r="M476" s="56"/>
      <c r="N476" s="57"/>
    </row>
    <row r="477" spans="1:14" s="27" customFormat="1" x14ac:dyDescent="0.35">
      <c r="A477" s="52"/>
      <c r="B477" s="53"/>
      <c r="C477" s="54"/>
      <c r="E477" s="54"/>
      <c r="G477" s="73"/>
      <c r="H477" s="74"/>
      <c r="I477" s="74"/>
      <c r="J477" s="74"/>
      <c r="L477" s="55"/>
      <c r="M477" s="56"/>
      <c r="N477" s="57"/>
    </row>
    <row r="478" spans="1:14" s="27" customFormat="1" x14ac:dyDescent="0.35">
      <c r="A478" s="52"/>
      <c r="B478" s="53"/>
      <c r="C478" s="54"/>
      <c r="E478" s="54"/>
      <c r="G478" s="73"/>
      <c r="H478" s="74"/>
      <c r="I478" s="74"/>
      <c r="J478" s="74"/>
      <c r="L478" s="55"/>
      <c r="M478" s="56"/>
      <c r="N478" s="57"/>
    </row>
    <row r="479" spans="1:14" s="27" customFormat="1" x14ac:dyDescent="0.35">
      <c r="A479" s="52"/>
      <c r="B479" s="53"/>
      <c r="C479" s="54"/>
      <c r="E479" s="54"/>
      <c r="G479" s="73"/>
      <c r="H479" s="74"/>
      <c r="I479" s="74"/>
      <c r="J479" s="74"/>
      <c r="L479" s="55"/>
      <c r="M479" s="56"/>
      <c r="N479" s="57"/>
    </row>
    <row r="480" spans="1:14" s="27" customFormat="1" x14ac:dyDescent="0.35">
      <c r="A480" s="52"/>
      <c r="B480" s="53"/>
      <c r="C480" s="54"/>
      <c r="E480" s="54"/>
      <c r="G480" s="73"/>
      <c r="H480" s="74"/>
      <c r="I480" s="74"/>
      <c r="J480" s="74"/>
      <c r="L480" s="55"/>
      <c r="M480" s="56"/>
      <c r="N480" s="57"/>
    </row>
    <row r="481" spans="1:14" s="27" customFormat="1" x14ac:dyDescent="0.35">
      <c r="A481" s="52"/>
      <c r="B481" s="53"/>
      <c r="C481" s="54"/>
      <c r="E481" s="54"/>
      <c r="G481" s="73"/>
      <c r="H481" s="74"/>
      <c r="I481" s="74"/>
      <c r="J481" s="74"/>
      <c r="L481" s="55"/>
      <c r="M481" s="56"/>
      <c r="N481" s="57"/>
    </row>
    <row r="482" spans="1:14" s="27" customFormat="1" x14ac:dyDescent="0.35">
      <c r="A482" s="52"/>
      <c r="B482" s="53"/>
      <c r="C482" s="54"/>
      <c r="E482" s="54"/>
      <c r="G482" s="73"/>
      <c r="H482" s="74"/>
      <c r="I482" s="74"/>
      <c r="J482" s="74"/>
      <c r="L482" s="55"/>
      <c r="M482" s="56"/>
      <c r="N482" s="57"/>
    </row>
    <row r="483" spans="1:14" s="27" customFormat="1" x14ac:dyDescent="0.35">
      <c r="A483" s="52"/>
      <c r="B483" s="53"/>
      <c r="C483" s="54"/>
      <c r="E483" s="54"/>
      <c r="G483" s="73"/>
      <c r="H483" s="74"/>
      <c r="I483" s="74"/>
      <c r="J483" s="74"/>
      <c r="L483" s="55"/>
      <c r="M483" s="56"/>
      <c r="N483" s="57"/>
    </row>
    <row r="484" spans="1:14" s="27" customFormat="1" x14ac:dyDescent="0.35">
      <c r="A484" s="52"/>
      <c r="B484" s="53"/>
      <c r="C484" s="54"/>
      <c r="E484" s="54"/>
      <c r="G484" s="73"/>
      <c r="H484" s="74"/>
      <c r="I484" s="74"/>
      <c r="J484" s="74"/>
      <c r="L484" s="55"/>
      <c r="M484" s="56"/>
      <c r="N484" s="57"/>
    </row>
    <row r="485" spans="1:14" s="27" customFormat="1" x14ac:dyDescent="0.35">
      <c r="A485" s="52"/>
      <c r="B485" s="53"/>
      <c r="C485" s="54"/>
      <c r="E485" s="54"/>
      <c r="G485" s="73"/>
      <c r="H485" s="74"/>
      <c r="I485" s="74"/>
      <c r="J485" s="74"/>
      <c r="L485" s="55"/>
      <c r="M485" s="56"/>
      <c r="N485" s="57"/>
    </row>
    <row r="486" spans="1:14" s="27" customFormat="1" x14ac:dyDescent="0.35">
      <c r="A486" s="52"/>
      <c r="B486" s="53"/>
      <c r="C486" s="54"/>
      <c r="E486" s="54"/>
      <c r="G486" s="73"/>
      <c r="H486" s="74"/>
      <c r="I486" s="74"/>
      <c r="J486" s="74"/>
      <c r="L486" s="55"/>
      <c r="M486" s="56"/>
      <c r="N486" s="57"/>
    </row>
    <row r="487" spans="1:14" s="27" customFormat="1" x14ac:dyDescent="0.35">
      <c r="A487" s="52"/>
      <c r="B487" s="53"/>
      <c r="C487" s="54"/>
      <c r="E487" s="54"/>
      <c r="G487" s="73"/>
      <c r="H487" s="74"/>
      <c r="I487" s="74"/>
      <c r="J487" s="74"/>
      <c r="L487" s="55"/>
      <c r="M487" s="56"/>
      <c r="N487" s="57"/>
    </row>
    <row r="488" spans="1:14" s="27" customFormat="1" x14ac:dyDescent="0.35">
      <c r="A488" s="52"/>
      <c r="B488" s="53"/>
      <c r="C488" s="54"/>
      <c r="E488" s="54"/>
      <c r="G488" s="73"/>
      <c r="H488" s="74"/>
      <c r="I488" s="74"/>
      <c r="J488" s="74"/>
      <c r="L488" s="55"/>
      <c r="M488" s="56"/>
      <c r="N488" s="57"/>
    </row>
    <row r="489" spans="1:14" s="27" customFormat="1" x14ac:dyDescent="0.35">
      <c r="A489" s="52"/>
      <c r="B489" s="53"/>
      <c r="C489" s="54"/>
      <c r="E489" s="54"/>
      <c r="G489" s="73"/>
      <c r="H489" s="74"/>
      <c r="I489" s="74"/>
      <c r="J489" s="74"/>
      <c r="L489" s="55"/>
      <c r="M489" s="56"/>
      <c r="N489" s="57"/>
    </row>
    <row r="490" spans="1:14" s="27" customFormat="1" x14ac:dyDescent="0.35">
      <c r="A490" s="52"/>
      <c r="B490" s="53"/>
      <c r="C490" s="54"/>
      <c r="E490" s="54"/>
      <c r="G490" s="73"/>
      <c r="H490" s="74"/>
      <c r="I490" s="74"/>
      <c r="J490" s="74"/>
      <c r="L490" s="55"/>
      <c r="M490" s="56"/>
      <c r="N490" s="57"/>
    </row>
    <row r="491" spans="1:14" s="27" customFormat="1" x14ac:dyDescent="0.35">
      <c r="A491" s="52"/>
      <c r="B491" s="53"/>
      <c r="C491" s="54"/>
      <c r="E491" s="54"/>
      <c r="G491" s="73"/>
      <c r="H491" s="74"/>
      <c r="I491" s="74"/>
      <c r="J491" s="74"/>
      <c r="L491" s="55"/>
      <c r="M491" s="56"/>
      <c r="N491" s="57"/>
    </row>
    <row r="492" spans="1:14" s="27" customFormat="1" x14ac:dyDescent="0.35">
      <c r="A492" s="52"/>
      <c r="B492" s="53"/>
      <c r="C492" s="54"/>
      <c r="E492" s="54"/>
      <c r="G492" s="73"/>
      <c r="H492" s="74"/>
      <c r="I492" s="74"/>
      <c r="J492" s="74"/>
      <c r="L492" s="55"/>
      <c r="M492" s="56"/>
      <c r="N492" s="57"/>
    </row>
    <row r="493" spans="1:14" s="27" customFormat="1" x14ac:dyDescent="0.35">
      <c r="A493" s="52"/>
      <c r="B493" s="53"/>
      <c r="C493" s="54"/>
      <c r="E493" s="54"/>
      <c r="G493" s="73"/>
      <c r="H493" s="74"/>
      <c r="I493" s="74"/>
      <c r="J493" s="74"/>
      <c r="L493" s="55"/>
      <c r="M493" s="56"/>
      <c r="N493" s="57"/>
    </row>
    <row r="494" spans="1:14" s="27" customFormat="1" x14ac:dyDescent="0.35">
      <c r="A494" s="52"/>
      <c r="B494" s="53"/>
      <c r="C494" s="54"/>
      <c r="E494" s="54"/>
      <c r="G494" s="73"/>
      <c r="H494" s="74"/>
      <c r="I494" s="74"/>
      <c r="J494" s="74"/>
      <c r="L494" s="55"/>
      <c r="M494" s="56"/>
      <c r="N494" s="57"/>
    </row>
    <row r="495" spans="1:14" s="27" customFormat="1" x14ac:dyDescent="0.35">
      <c r="A495" s="52"/>
      <c r="B495" s="53"/>
      <c r="C495" s="54"/>
      <c r="E495" s="54"/>
      <c r="G495" s="73"/>
      <c r="H495" s="74"/>
      <c r="I495" s="74"/>
      <c r="J495" s="74"/>
      <c r="L495" s="55"/>
      <c r="M495" s="56"/>
      <c r="N495" s="57"/>
    </row>
    <row r="496" spans="1:14" s="27" customFormat="1" x14ac:dyDescent="0.35">
      <c r="A496" s="52"/>
      <c r="B496" s="53"/>
      <c r="C496" s="54"/>
      <c r="E496" s="54"/>
      <c r="G496" s="73"/>
      <c r="H496" s="74"/>
      <c r="I496" s="74"/>
      <c r="J496" s="74"/>
      <c r="L496" s="55"/>
      <c r="M496" s="56"/>
      <c r="N496" s="57"/>
    </row>
    <row r="497" spans="1:14" s="27" customFormat="1" x14ac:dyDescent="0.35">
      <c r="A497" s="52"/>
      <c r="B497" s="53"/>
      <c r="C497" s="54"/>
      <c r="E497" s="54"/>
      <c r="G497" s="73"/>
      <c r="H497" s="74"/>
      <c r="I497" s="74"/>
      <c r="J497" s="74"/>
      <c r="L497" s="55"/>
      <c r="M497" s="56"/>
      <c r="N497" s="57"/>
    </row>
    <row r="498" spans="1:14" s="27" customFormat="1" x14ac:dyDescent="0.35">
      <c r="A498" s="52"/>
      <c r="B498" s="53"/>
      <c r="C498" s="54"/>
      <c r="E498" s="54"/>
      <c r="G498" s="73"/>
      <c r="H498" s="74"/>
      <c r="I498" s="74"/>
      <c r="J498" s="74"/>
      <c r="L498" s="55"/>
      <c r="M498" s="56"/>
      <c r="N498" s="57"/>
    </row>
    <row r="499" spans="1:14" s="27" customFormat="1" x14ac:dyDescent="0.35">
      <c r="A499" s="52"/>
      <c r="B499" s="53"/>
      <c r="C499" s="54"/>
      <c r="E499" s="54"/>
      <c r="G499" s="73"/>
      <c r="H499" s="74"/>
      <c r="I499" s="74"/>
      <c r="J499" s="74"/>
      <c r="L499" s="55"/>
      <c r="M499" s="56"/>
      <c r="N499" s="57"/>
    </row>
    <row r="500" spans="1:14" s="27" customFormat="1" x14ac:dyDescent="0.35">
      <c r="A500" s="52"/>
      <c r="B500" s="53"/>
      <c r="C500" s="54"/>
      <c r="E500" s="54"/>
      <c r="G500" s="73"/>
      <c r="H500" s="74"/>
      <c r="I500" s="74"/>
      <c r="J500" s="74"/>
      <c r="L500" s="55"/>
      <c r="M500" s="56"/>
      <c r="N500" s="57"/>
    </row>
    <row r="501" spans="1:14" s="27" customFormat="1" x14ac:dyDescent="0.35">
      <c r="A501" s="52"/>
      <c r="B501" s="53"/>
      <c r="C501" s="54"/>
      <c r="E501" s="54"/>
      <c r="G501" s="73"/>
      <c r="H501" s="74"/>
      <c r="I501" s="74"/>
      <c r="J501" s="74"/>
      <c r="L501" s="55"/>
      <c r="M501" s="56"/>
      <c r="N501" s="57"/>
    </row>
    <row r="502" spans="1:14" s="27" customFormat="1" x14ac:dyDescent="0.35">
      <c r="A502" s="52"/>
      <c r="B502" s="53"/>
      <c r="C502" s="54"/>
      <c r="E502" s="54"/>
      <c r="G502" s="73"/>
      <c r="H502" s="74"/>
      <c r="I502" s="74"/>
      <c r="J502" s="74"/>
      <c r="L502" s="55"/>
      <c r="M502" s="56"/>
      <c r="N502" s="57"/>
    </row>
    <row r="503" spans="1:14" s="27" customFormat="1" x14ac:dyDescent="0.35">
      <c r="A503" s="52"/>
      <c r="B503" s="53"/>
      <c r="C503" s="54"/>
      <c r="E503" s="54"/>
      <c r="G503" s="73"/>
      <c r="H503" s="74"/>
      <c r="I503" s="74"/>
      <c r="J503" s="74"/>
      <c r="L503" s="55"/>
      <c r="M503" s="56"/>
      <c r="N503" s="57"/>
    </row>
    <row r="504" spans="1:14" s="27" customFormat="1" x14ac:dyDescent="0.35">
      <c r="A504" s="52"/>
      <c r="B504" s="53"/>
      <c r="C504" s="54"/>
      <c r="E504" s="54"/>
      <c r="G504" s="73"/>
      <c r="H504" s="74"/>
      <c r="I504" s="74"/>
      <c r="J504" s="74"/>
      <c r="L504" s="55"/>
      <c r="M504" s="56"/>
      <c r="N504" s="57"/>
    </row>
    <row r="505" spans="1:14" s="27" customFormat="1" x14ac:dyDescent="0.35">
      <c r="A505" s="52"/>
      <c r="B505" s="53"/>
      <c r="C505" s="54"/>
      <c r="E505" s="54"/>
      <c r="G505" s="73"/>
      <c r="H505" s="74"/>
      <c r="I505" s="74"/>
      <c r="J505" s="74"/>
      <c r="L505" s="55"/>
      <c r="M505" s="56"/>
      <c r="N505" s="57"/>
    </row>
    <row r="506" spans="1:14" s="27" customFormat="1" x14ac:dyDescent="0.35">
      <c r="A506" s="52"/>
      <c r="B506" s="53"/>
      <c r="C506" s="54"/>
      <c r="E506" s="54"/>
      <c r="G506" s="73"/>
      <c r="H506" s="74"/>
      <c r="I506" s="74"/>
      <c r="J506" s="74"/>
      <c r="L506" s="55"/>
      <c r="M506" s="56"/>
      <c r="N506" s="57"/>
    </row>
    <row r="507" spans="1:14" s="27" customFormat="1" x14ac:dyDescent="0.35">
      <c r="A507" s="52"/>
      <c r="B507" s="53"/>
      <c r="C507" s="54"/>
      <c r="E507" s="54"/>
      <c r="G507" s="73"/>
      <c r="H507" s="74"/>
      <c r="I507" s="74"/>
      <c r="J507" s="74"/>
      <c r="L507" s="55"/>
      <c r="M507" s="56"/>
      <c r="N507" s="57"/>
    </row>
    <row r="508" spans="1:14" s="27" customFormat="1" x14ac:dyDescent="0.35">
      <c r="A508" s="52"/>
      <c r="B508" s="53"/>
      <c r="C508" s="54"/>
      <c r="E508" s="54"/>
      <c r="G508" s="73"/>
      <c r="H508" s="74"/>
      <c r="I508" s="74"/>
      <c r="J508" s="74"/>
      <c r="L508" s="55"/>
      <c r="M508" s="56"/>
      <c r="N508" s="57"/>
    </row>
    <row r="509" spans="1:14" s="27" customFormat="1" x14ac:dyDescent="0.35">
      <c r="A509" s="52"/>
      <c r="B509" s="53"/>
      <c r="C509" s="54"/>
      <c r="E509" s="54"/>
      <c r="G509" s="73"/>
      <c r="H509" s="74"/>
      <c r="I509" s="74"/>
      <c r="J509" s="74"/>
      <c r="L509" s="55"/>
      <c r="M509" s="56"/>
      <c r="N509" s="57"/>
    </row>
    <row r="510" spans="1:14" s="27" customFormat="1" x14ac:dyDescent="0.35">
      <c r="A510" s="52"/>
      <c r="B510" s="53"/>
      <c r="C510" s="54"/>
      <c r="E510" s="54"/>
      <c r="G510" s="73"/>
      <c r="H510" s="74"/>
      <c r="I510" s="74"/>
      <c r="J510" s="74"/>
      <c r="L510" s="55"/>
      <c r="M510" s="56"/>
      <c r="N510" s="57"/>
    </row>
    <row r="511" spans="1:14" s="27" customFormat="1" x14ac:dyDescent="0.35">
      <c r="A511" s="52"/>
      <c r="B511" s="53"/>
      <c r="C511" s="54"/>
      <c r="E511" s="54"/>
      <c r="G511" s="73"/>
      <c r="H511" s="74"/>
      <c r="I511" s="74"/>
      <c r="J511" s="74"/>
      <c r="L511" s="55"/>
      <c r="M511" s="56"/>
      <c r="N511" s="57"/>
    </row>
    <row r="512" spans="1:14" s="27" customFormat="1" x14ac:dyDescent="0.35">
      <c r="A512" s="52"/>
      <c r="B512" s="53"/>
      <c r="C512" s="54"/>
      <c r="E512" s="54"/>
      <c r="G512" s="73"/>
      <c r="H512" s="74"/>
      <c r="I512" s="74"/>
      <c r="J512" s="74"/>
      <c r="L512" s="55"/>
      <c r="M512" s="56"/>
      <c r="N512" s="57"/>
    </row>
    <row r="513" spans="1:14" s="27" customFormat="1" x14ac:dyDescent="0.35">
      <c r="A513" s="52"/>
      <c r="B513" s="53"/>
      <c r="C513" s="54"/>
      <c r="E513" s="54"/>
      <c r="G513" s="73"/>
      <c r="H513" s="74"/>
      <c r="I513" s="74"/>
      <c r="J513" s="74"/>
      <c r="L513" s="55"/>
      <c r="M513" s="56"/>
      <c r="N513" s="57"/>
    </row>
    <row r="514" spans="1:14" s="27" customFormat="1" x14ac:dyDescent="0.35">
      <c r="A514" s="52"/>
      <c r="B514" s="53"/>
      <c r="C514" s="54"/>
      <c r="E514" s="54"/>
      <c r="G514" s="73"/>
      <c r="H514" s="74"/>
      <c r="I514" s="74"/>
      <c r="J514" s="74"/>
      <c r="L514" s="55"/>
      <c r="M514" s="56"/>
      <c r="N514" s="57"/>
    </row>
    <row r="515" spans="1:14" s="27" customFormat="1" x14ac:dyDescent="0.35">
      <c r="A515" s="52"/>
      <c r="B515" s="53"/>
      <c r="C515" s="54"/>
      <c r="E515" s="54"/>
      <c r="G515" s="73"/>
      <c r="H515" s="74"/>
      <c r="I515" s="74"/>
      <c r="J515" s="74"/>
      <c r="L515" s="55"/>
      <c r="M515" s="56"/>
      <c r="N515" s="57"/>
    </row>
    <row r="516" spans="1:14" s="27" customFormat="1" x14ac:dyDescent="0.35">
      <c r="A516" s="52"/>
      <c r="B516" s="53"/>
      <c r="C516" s="54"/>
      <c r="E516" s="54"/>
      <c r="G516" s="73"/>
      <c r="H516" s="74"/>
      <c r="I516" s="74"/>
      <c r="J516" s="74"/>
      <c r="L516" s="55"/>
      <c r="M516" s="56"/>
      <c r="N516" s="57"/>
    </row>
    <row r="517" spans="1:14" s="27" customFormat="1" x14ac:dyDescent="0.35">
      <c r="A517" s="52"/>
      <c r="B517" s="53"/>
      <c r="C517" s="54"/>
      <c r="E517" s="54"/>
      <c r="G517" s="73"/>
      <c r="H517" s="74"/>
      <c r="I517" s="74"/>
      <c r="J517" s="74"/>
      <c r="L517" s="55"/>
      <c r="M517" s="56"/>
      <c r="N517" s="57"/>
    </row>
    <row r="518" spans="1:14" s="27" customFormat="1" x14ac:dyDescent="0.35">
      <c r="A518" s="52"/>
      <c r="B518" s="53"/>
      <c r="C518" s="54"/>
      <c r="E518" s="54"/>
      <c r="G518" s="73"/>
      <c r="H518" s="74"/>
      <c r="I518" s="74"/>
      <c r="J518" s="74"/>
      <c r="L518" s="55"/>
      <c r="M518" s="56"/>
      <c r="N518" s="57"/>
    </row>
    <row r="519" spans="1:14" s="27" customFormat="1" x14ac:dyDescent="0.35">
      <c r="A519" s="52"/>
      <c r="B519" s="53"/>
      <c r="C519" s="54"/>
      <c r="E519" s="54"/>
      <c r="G519" s="73"/>
      <c r="H519" s="74"/>
      <c r="I519" s="74"/>
      <c r="J519" s="74"/>
      <c r="L519" s="55"/>
      <c r="M519" s="56"/>
      <c r="N519" s="57"/>
    </row>
    <row r="520" spans="1:14" s="27" customFormat="1" x14ac:dyDescent="0.35">
      <c r="A520" s="52"/>
      <c r="B520" s="53"/>
      <c r="C520" s="54"/>
      <c r="E520" s="54"/>
      <c r="G520" s="73"/>
      <c r="H520" s="74"/>
      <c r="I520" s="74"/>
      <c r="J520" s="74"/>
      <c r="L520" s="55"/>
      <c r="M520" s="56"/>
      <c r="N520" s="57"/>
    </row>
    <row r="521" spans="1:14" s="27" customFormat="1" x14ac:dyDescent="0.35">
      <c r="A521" s="52"/>
      <c r="B521" s="53"/>
      <c r="C521" s="54"/>
      <c r="E521" s="54"/>
      <c r="G521" s="73"/>
      <c r="H521" s="74"/>
      <c r="I521" s="74"/>
      <c r="J521" s="74"/>
      <c r="L521" s="55"/>
      <c r="M521" s="56"/>
      <c r="N521" s="57"/>
    </row>
    <row r="522" spans="1:14" s="27" customFormat="1" x14ac:dyDescent="0.35">
      <c r="A522" s="52"/>
      <c r="B522" s="53"/>
      <c r="C522" s="54"/>
      <c r="E522" s="54"/>
      <c r="G522" s="73"/>
      <c r="H522" s="74"/>
      <c r="I522" s="74"/>
      <c r="J522" s="74"/>
      <c r="L522" s="55"/>
      <c r="M522" s="56"/>
      <c r="N522" s="57"/>
    </row>
    <row r="523" spans="1:14" s="27" customFormat="1" x14ac:dyDescent="0.35">
      <c r="A523" s="52"/>
      <c r="B523" s="53"/>
      <c r="C523" s="54"/>
      <c r="E523" s="54"/>
      <c r="G523" s="73"/>
      <c r="H523" s="74"/>
      <c r="I523" s="74"/>
      <c r="J523" s="74"/>
      <c r="L523" s="55"/>
      <c r="M523" s="56"/>
      <c r="N523" s="57"/>
    </row>
    <row r="524" spans="1:14" s="27" customFormat="1" x14ac:dyDescent="0.35">
      <c r="A524" s="52"/>
      <c r="B524" s="53"/>
      <c r="C524" s="54"/>
      <c r="E524" s="54"/>
      <c r="G524" s="73"/>
      <c r="H524" s="74"/>
      <c r="I524" s="74"/>
      <c r="J524" s="74"/>
      <c r="L524" s="55"/>
      <c r="M524" s="56"/>
      <c r="N524" s="57"/>
    </row>
    <row r="525" spans="1:14" s="27" customFormat="1" x14ac:dyDescent="0.35">
      <c r="A525" s="52"/>
      <c r="B525" s="53"/>
      <c r="C525" s="54"/>
      <c r="E525" s="54"/>
      <c r="G525" s="73"/>
      <c r="H525" s="74"/>
      <c r="I525" s="74"/>
      <c r="J525" s="74"/>
      <c r="L525" s="55"/>
      <c r="M525" s="56"/>
      <c r="N525" s="57"/>
    </row>
    <row r="526" spans="1:14" s="27" customFormat="1" x14ac:dyDescent="0.35">
      <c r="A526" s="52"/>
      <c r="B526" s="53"/>
      <c r="C526" s="54"/>
      <c r="E526" s="54"/>
      <c r="G526" s="73"/>
      <c r="H526" s="74"/>
      <c r="I526" s="74"/>
      <c r="J526" s="74"/>
      <c r="L526" s="55"/>
      <c r="M526" s="56"/>
      <c r="N526" s="57"/>
    </row>
    <row r="527" spans="1:14" s="27" customFormat="1" x14ac:dyDescent="0.35">
      <c r="A527" s="52"/>
      <c r="B527" s="53"/>
      <c r="C527" s="54"/>
      <c r="E527" s="54"/>
      <c r="G527" s="73"/>
      <c r="H527" s="74"/>
      <c r="I527" s="74"/>
      <c r="J527" s="74"/>
      <c r="L527" s="55"/>
      <c r="M527" s="56"/>
      <c r="N527" s="57"/>
    </row>
    <row r="528" spans="1:14" s="27" customFormat="1" x14ac:dyDescent="0.35">
      <c r="A528" s="52"/>
      <c r="B528" s="53"/>
      <c r="C528" s="54"/>
      <c r="E528" s="54"/>
      <c r="G528" s="73"/>
      <c r="H528" s="74"/>
      <c r="I528" s="74"/>
      <c r="J528" s="74"/>
      <c r="L528" s="55"/>
      <c r="M528" s="56"/>
      <c r="N528" s="57"/>
    </row>
    <row r="529" spans="1:14" s="27" customFormat="1" x14ac:dyDescent="0.35">
      <c r="A529" s="52"/>
      <c r="B529" s="53"/>
      <c r="C529" s="54"/>
      <c r="E529" s="54"/>
      <c r="G529" s="73"/>
      <c r="H529" s="74"/>
      <c r="I529" s="74"/>
      <c r="J529" s="74"/>
      <c r="L529" s="55"/>
      <c r="M529" s="56"/>
      <c r="N529" s="57"/>
    </row>
    <row r="530" spans="1:14" s="27" customFormat="1" x14ac:dyDescent="0.35">
      <c r="A530" s="52"/>
      <c r="B530" s="53"/>
      <c r="C530" s="54"/>
      <c r="E530" s="54"/>
      <c r="G530" s="73"/>
      <c r="H530" s="74"/>
      <c r="I530" s="74"/>
      <c r="J530" s="74"/>
      <c r="L530" s="55"/>
      <c r="M530" s="56"/>
      <c r="N530" s="57"/>
    </row>
    <row r="531" spans="1:14" s="27" customFormat="1" x14ac:dyDescent="0.35">
      <c r="A531" s="52"/>
      <c r="B531" s="53"/>
      <c r="C531" s="54"/>
      <c r="E531" s="54"/>
      <c r="G531" s="73"/>
      <c r="H531" s="74"/>
      <c r="I531" s="74"/>
      <c r="J531" s="74"/>
      <c r="L531" s="55"/>
      <c r="M531" s="56"/>
      <c r="N531" s="57"/>
    </row>
    <row r="532" spans="1:14" s="27" customFormat="1" x14ac:dyDescent="0.35">
      <c r="A532" s="52"/>
      <c r="B532" s="53"/>
      <c r="C532" s="54"/>
      <c r="E532" s="54"/>
      <c r="G532" s="73"/>
      <c r="H532" s="74"/>
      <c r="I532" s="74"/>
      <c r="J532" s="74"/>
      <c r="L532" s="55"/>
      <c r="M532" s="56"/>
      <c r="N532" s="57"/>
    </row>
    <row r="533" spans="1:14" s="27" customFormat="1" x14ac:dyDescent="0.35">
      <c r="A533" s="52"/>
      <c r="B533" s="53"/>
      <c r="C533" s="54"/>
      <c r="E533" s="54"/>
      <c r="G533" s="73"/>
      <c r="H533" s="74"/>
      <c r="I533" s="74"/>
      <c r="J533" s="74"/>
      <c r="L533" s="55"/>
      <c r="M533" s="56"/>
      <c r="N533" s="57"/>
    </row>
    <row r="534" spans="1:14" s="27" customFormat="1" x14ac:dyDescent="0.35">
      <c r="A534" s="52"/>
      <c r="B534" s="53"/>
      <c r="C534" s="54"/>
      <c r="E534" s="54"/>
      <c r="G534" s="73"/>
      <c r="H534" s="74"/>
      <c r="I534" s="74"/>
      <c r="J534" s="74"/>
      <c r="L534" s="55"/>
      <c r="M534" s="56"/>
      <c r="N534" s="57"/>
    </row>
    <row r="535" spans="1:14" s="27" customFormat="1" x14ac:dyDescent="0.35">
      <c r="A535" s="52"/>
      <c r="B535" s="53"/>
      <c r="C535" s="54"/>
      <c r="E535" s="54"/>
      <c r="G535" s="73"/>
      <c r="H535" s="74"/>
      <c r="I535" s="74"/>
      <c r="J535" s="74"/>
      <c r="L535" s="55"/>
      <c r="M535" s="56"/>
      <c r="N535" s="57"/>
    </row>
    <row r="536" spans="1:14" s="27" customFormat="1" x14ac:dyDescent="0.35">
      <c r="A536" s="52"/>
      <c r="B536" s="53"/>
      <c r="C536" s="54"/>
      <c r="E536" s="54"/>
      <c r="G536" s="73"/>
      <c r="H536" s="74"/>
      <c r="I536" s="74"/>
      <c r="J536" s="74"/>
      <c r="L536" s="55"/>
      <c r="M536" s="56"/>
      <c r="N536" s="57"/>
    </row>
    <row r="537" spans="1:14" s="27" customFormat="1" x14ac:dyDescent="0.35">
      <c r="A537" s="52"/>
      <c r="B537" s="53"/>
      <c r="C537" s="54"/>
      <c r="E537" s="54"/>
      <c r="G537" s="73"/>
      <c r="H537" s="74"/>
      <c r="I537" s="74"/>
      <c r="J537" s="74"/>
      <c r="L537" s="55"/>
      <c r="M537" s="56"/>
      <c r="N537" s="57"/>
    </row>
    <row r="538" spans="1:14" s="27" customFormat="1" x14ac:dyDescent="0.35">
      <c r="A538" s="52"/>
      <c r="B538" s="53"/>
      <c r="C538" s="54"/>
      <c r="E538" s="54"/>
      <c r="G538" s="73"/>
      <c r="H538" s="74"/>
      <c r="I538" s="74"/>
      <c r="J538" s="74"/>
      <c r="L538" s="55"/>
      <c r="M538" s="56"/>
      <c r="N538" s="57"/>
    </row>
    <row r="539" spans="1:14" s="27" customFormat="1" x14ac:dyDescent="0.35">
      <c r="A539" s="52"/>
      <c r="B539" s="53"/>
      <c r="C539" s="54"/>
      <c r="E539" s="54"/>
      <c r="G539" s="73"/>
      <c r="H539" s="74"/>
      <c r="I539" s="74"/>
      <c r="J539" s="74"/>
      <c r="L539" s="55"/>
      <c r="M539" s="56"/>
      <c r="N539" s="57"/>
    </row>
    <row r="540" spans="1:14" s="27" customFormat="1" x14ac:dyDescent="0.35">
      <c r="A540" s="52"/>
      <c r="B540" s="53"/>
      <c r="C540" s="54"/>
      <c r="E540" s="54"/>
      <c r="G540" s="73"/>
      <c r="H540" s="74"/>
      <c r="I540" s="74"/>
      <c r="J540" s="74"/>
      <c r="L540" s="55"/>
      <c r="M540" s="56"/>
      <c r="N540" s="57"/>
    </row>
    <row r="541" spans="1:14" s="27" customFormat="1" x14ac:dyDescent="0.35">
      <c r="A541" s="52"/>
      <c r="B541" s="53"/>
      <c r="C541" s="54"/>
      <c r="E541" s="54"/>
      <c r="G541" s="73"/>
      <c r="H541" s="74"/>
      <c r="I541" s="74"/>
      <c r="J541" s="74"/>
      <c r="L541" s="55"/>
      <c r="M541" s="56"/>
      <c r="N541" s="57"/>
    </row>
    <row r="542" spans="1:14" s="27" customFormat="1" x14ac:dyDescent="0.35">
      <c r="A542" s="52"/>
      <c r="B542" s="53"/>
      <c r="C542" s="54"/>
      <c r="E542" s="54"/>
      <c r="G542" s="73"/>
      <c r="H542" s="74"/>
      <c r="I542" s="74"/>
      <c r="J542" s="74"/>
      <c r="L542" s="55"/>
      <c r="M542" s="56"/>
      <c r="N542" s="57"/>
    </row>
    <row r="543" spans="1:14" s="27" customFormat="1" x14ac:dyDescent="0.35">
      <c r="A543" s="52"/>
      <c r="B543" s="53"/>
      <c r="C543" s="54"/>
      <c r="E543" s="54"/>
      <c r="G543" s="73"/>
      <c r="H543" s="74"/>
      <c r="I543" s="74"/>
      <c r="J543" s="74"/>
      <c r="L543" s="55"/>
      <c r="M543" s="56"/>
      <c r="N543" s="57"/>
    </row>
    <row r="544" spans="1:14" s="27" customFormat="1" x14ac:dyDescent="0.35">
      <c r="A544" s="52"/>
      <c r="B544" s="53"/>
      <c r="C544" s="54"/>
      <c r="E544" s="54"/>
      <c r="G544" s="73"/>
      <c r="H544" s="74"/>
      <c r="I544" s="74"/>
      <c r="J544" s="74"/>
      <c r="L544" s="55"/>
      <c r="M544" s="56"/>
      <c r="N544" s="57"/>
    </row>
    <row r="545" spans="1:14" s="27" customFormat="1" x14ac:dyDescent="0.35">
      <c r="A545" s="52"/>
      <c r="B545" s="53"/>
      <c r="C545" s="54"/>
      <c r="E545" s="54"/>
      <c r="G545" s="73"/>
      <c r="H545" s="74"/>
      <c r="I545" s="74"/>
      <c r="J545" s="74"/>
      <c r="L545" s="55"/>
      <c r="M545" s="56"/>
      <c r="N545" s="57"/>
    </row>
    <row r="546" spans="1:14" s="27" customFormat="1" x14ac:dyDescent="0.35">
      <c r="A546" s="52"/>
      <c r="B546" s="53"/>
      <c r="C546" s="54"/>
      <c r="E546" s="54"/>
      <c r="G546" s="73"/>
      <c r="H546" s="74"/>
      <c r="I546" s="74"/>
      <c r="J546" s="74"/>
      <c r="L546" s="55"/>
      <c r="M546" s="56"/>
      <c r="N546" s="57"/>
    </row>
    <row r="547" spans="1:14" s="27" customFormat="1" x14ac:dyDescent="0.35">
      <c r="A547" s="52"/>
      <c r="B547" s="53"/>
      <c r="C547" s="54"/>
      <c r="E547" s="54"/>
      <c r="G547" s="73"/>
      <c r="H547" s="74"/>
      <c r="I547" s="74"/>
      <c r="J547" s="74"/>
      <c r="L547" s="55"/>
      <c r="M547" s="56"/>
      <c r="N547" s="57"/>
    </row>
    <row r="548" spans="1:14" s="27" customFormat="1" x14ac:dyDescent="0.35">
      <c r="A548" s="52"/>
      <c r="B548" s="53"/>
      <c r="C548" s="54"/>
      <c r="E548" s="54"/>
      <c r="G548" s="73"/>
      <c r="H548" s="74"/>
      <c r="I548" s="74"/>
      <c r="J548" s="74"/>
      <c r="L548" s="55"/>
      <c r="M548" s="56"/>
      <c r="N548" s="57"/>
    </row>
    <row r="549" spans="1:14" s="27" customFormat="1" x14ac:dyDescent="0.35">
      <c r="A549" s="52"/>
      <c r="B549" s="53"/>
      <c r="C549" s="54"/>
      <c r="E549" s="54"/>
      <c r="G549" s="73"/>
      <c r="H549" s="74"/>
      <c r="I549" s="74"/>
      <c r="J549" s="74"/>
      <c r="L549" s="55"/>
      <c r="M549" s="56"/>
      <c r="N549" s="57"/>
    </row>
    <row r="550" spans="1:14" s="27" customFormat="1" x14ac:dyDescent="0.35">
      <c r="A550" s="52"/>
      <c r="B550" s="53"/>
      <c r="C550" s="54"/>
      <c r="E550" s="54"/>
      <c r="G550" s="73"/>
      <c r="H550" s="74"/>
      <c r="I550" s="74"/>
      <c r="J550" s="74"/>
      <c r="L550" s="55"/>
      <c r="M550" s="56"/>
      <c r="N550" s="57"/>
    </row>
    <row r="551" spans="1:14" s="27" customFormat="1" x14ac:dyDescent="0.35">
      <c r="A551" s="52"/>
      <c r="B551" s="53"/>
      <c r="C551" s="54"/>
      <c r="E551" s="54"/>
      <c r="G551" s="73"/>
      <c r="H551" s="74"/>
      <c r="I551" s="74"/>
      <c r="J551" s="74"/>
      <c r="L551" s="55"/>
      <c r="M551" s="56"/>
      <c r="N551" s="57"/>
    </row>
    <row r="552" spans="1:14" s="27" customFormat="1" x14ac:dyDescent="0.35">
      <c r="A552" s="52"/>
      <c r="B552" s="53"/>
      <c r="C552" s="54"/>
      <c r="E552" s="54"/>
      <c r="G552" s="73"/>
      <c r="H552" s="74"/>
      <c r="I552" s="74"/>
      <c r="J552" s="74"/>
      <c r="L552" s="55"/>
      <c r="M552" s="56"/>
      <c r="N552" s="57"/>
    </row>
    <row r="553" spans="1:14" s="27" customFormat="1" x14ac:dyDescent="0.35">
      <c r="A553" s="52"/>
      <c r="B553" s="53"/>
      <c r="C553" s="54"/>
      <c r="E553" s="54"/>
      <c r="G553" s="73"/>
      <c r="H553" s="74"/>
      <c r="I553" s="74"/>
      <c r="J553" s="74"/>
      <c r="L553" s="55"/>
      <c r="M553" s="56"/>
      <c r="N553" s="57"/>
    </row>
    <row r="554" spans="1:14" s="27" customFormat="1" x14ac:dyDescent="0.35">
      <c r="A554" s="52"/>
      <c r="B554" s="53"/>
      <c r="C554" s="54"/>
      <c r="E554" s="54"/>
      <c r="G554" s="73"/>
      <c r="H554" s="74"/>
      <c r="I554" s="74"/>
      <c r="J554" s="74"/>
      <c r="L554" s="55"/>
      <c r="M554" s="56"/>
      <c r="N554" s="57"/>
    </row>
    <row r="555" spans="1:14" s="27" customFormat="1" x14ac:dyDescent="0.35">
      <c r="A555" s="52"/>
      <c r="B555" s="53"/>
      <c r="C555" s="54"/>
      <c r="E555" s="54"/>
      <c r="G555" s="73"/>
      <c r="H555" s="74"/>
      <c r="I555" s="74"/>
      <c r="J555" s="74"/>
      <c r="L555" s="55"/>
      <c r="M555" s="56"/>
      <c r="N555" s="57"/>
    </row>
    <row r="556" spans="1:14" s="27" customFormat="1" x14ac:dyDescent="0.35">
      <c r="A556" s="52"/>
      <c r="B556" s="53"/>
      <c r="C556" s="54"/>
      <c r="E556" s="54"/>
      <c r="G556" s="73"/>
      <c r="H556" s="74"/>
      <c r="I556" s="74"/>
      <c r="J556" s="74"/>
      <c r="L556" s="55"/>
      <c r="M556" s="56"/>
      <c r="N556" s="57"/>
    </row>
    <row r="557" spans="1:14" s="27" customFormat="1" x14ac:dyDescent="0.35">
      <c r="A557" s="52"/>
      <c r="B557" s="53"/>
      <c r="C557" s="54"/>
      <c r="E557" s="54"/>
      <c r="G557" s="73"/>
      <c r="H557" s="74"/>
      <c r="I557" s="74"/>
      <c r="J557" s="74"/>
      <c r="L557" s="55"/>
      <c r="M557" s="56"/>
      <c r="N557" s="57"/>
    </row>
    <row r="558" spans="1:14" s="27" customFormat="1" x14ac:dyDescent="0.35">
      <c r="A558" s="52"/>
      <c r="B558" s="53"/>
      <c r="C558" s="54"/>
      <c r="E558" s="54"/>
      <c r="G558" s="73"/>
      <c r="H558" s="74"/>
      <c r="I558" s="74"/>
      <c r="J558" s="74"/>
      <c r="L558" s="55"/>
      <c r="M558" s="56"/>
      <c r="N558" s="57"/>
    </row>
    <row r="559" spans="1:14" s="27" customFormat="1" x14ac:dyDescent="0.35">
      <c r="A559" s="52"/>
      <c r="B559" s="53"/>
      <c r="C559" s="54"/>
      <c r="E559" s="54"/>
      <c r="G559" s="73"/>
      <c r="H559" s="74"/>
      <c r="I559" s="74"/>
      <c r="J559" s="74"/>
      <c r="L559" s="55"/>
      <c r="M559" s="56"/>
      <c r="N559" s="57"/>
    </row>
    <row r="560" spans="1:14" s="27" customFormat="1" x14ac:dyDescent="0.35">
      <c r="A560" s="52"/>
      <c r="B560" s="53"/>
      <c r="C560" s="54"/>
      <c r="E560" s="54"/>
      <c r="G560" s="73"/>
      <c r="H560" s="74"/>
      <c r="I560" s="74"/>
      <c r="J560" s="74"/>
      <c r="L560" s="55"/>
      <c r="M560" s="56"/>
      <c r="N560" s="57"/>
    </row>
    <row r="561" spans="1:14" s="27" customFormat="1" x14ac:dyDescent="0.35">
      <c r="A561" s="52"/>
      <c r="B561" s="53"/>
      <c r="C561" s="54"/>
      <c r="E561" s="54"/>
      <c r="G561" s="73"/>
      <c r="H561" s="74"/>
      <c r="I561" s="74"/>
      <c r="J561" s="74"/>
      <c r="L561" s="55"/>
      <c r="M561" s="56"/>
      <c r="N561" s="57"/>
    </row>
    <row r="562" spans="1:14" s="27" customFormat="1" x14ac:dyDescent="0.35">
      <c r="A562" s="52"/>
      <c r="B562" s="53"/>
      <c r="C562" s="54"/>
      <c r="E562" s="54"/>
      <c r="G562" s="73"/>
      <c r="H562" s="74"/>
      <c r="I562" s="74"/>
      <c r="J562" s="74"/>
      <c r="L562" s="55"/>
      <c r="M562" s="56"/>
      <c r="N562" s="57"/>
    </row>
    <row r="563" spans="1:14" s="27" customFormat="1" x14ac:dyDescent="0.35">
      <c r="A563" s="52"/>
      <c r="B563" s="53"/>
      <c r="C563" s="54"/>
      <c r="E563" s="54"/>
      <c r="G563" s="73"/>
      <c r="H563" s="74"/>
      <c r="I563" s="74"/>
      <c r="J563" s="74"/>
      <c r="L563" s="55"/>
      <c r="M563" s="56"/>
      <c r="N563" s="57"/>
    </row>
    <row r="564" spans="1:14" s="27" customFormat="1" x14ac:dyDescent="0.35">
      <c r="A564" s="52"/>
      <c r="B564" s="53"/>
      <c r="C564" s="54"/>
      <c r="E564" s="54"/>
      <c r="G564" s="73"/>
      <c r="H564" s="74"/>
      <c r="I564" s="74"/>
      <c r="J564" s="74"/>
      <c r="L564" s="55"/>
      <c r="M564" s="56"/>
      <c r="N564" s="57"/>
    </row>
    <row r="565" spans="1:14" s="27" customFormat="1" x14ac:dyDescent="0.35">
      <c r="A565" s="52"/>
      <c r="B565" s="53"/>
      <c r="C565" s="54"/>
      <c r="E565" s="54"/>
      <c r="G565" s="73"/>
      <c r="H565" s="74"/>
      <c r="I565" s="74"/>
      <c r="J565" s="74"/>
      <c r="L565" s="55"/>
      <c r="M565" s="56"/>
      <c r="N565" s="57"/>
    </row>
    <row r="566" spans="1:14" s="27" customFormat="1" x14ac:dyDescent="0.35">
      <c r="A566" s="52"/>
      <c r="B566" s="53"/>
      <c r="C566" s="54"/>
      <c r="E566" s="54"/>
      <c r="G566" s="73"/>
      <c r="H566" s="74"/>
      <c r="I566" s="74"/>
      <c r="J566" s="74"/>
      <c r="L566" s="55"/>
      <c r="M566" s="56"/>
      <c r="N566" s="57"/>
    </row>
    <row r="567" spans="1:14" s="27" customFormat="1" x14ac:dyDescent="0.35">
      <c r="A567" s="52"/>
      <c r="B567" s="53"/>
      <c r="C567" s="54"/>
      <c r="E567" s="54"/>
      <c r="G567" s="73"/>
      <c r="H567" s="74"/>
      <c r="I567" s="74"/>
      <c r="J567" s="74"/>
      <c r="L567" s="55"/>
      <c r="M567" s="56"/>
      <c r="N567" s="57"/>
    </row>
    <row r="568" spans="1:14" s="27" customFormat="1" x14ac:dyDescent="0.35">
      <c r="A568" s="52"/>
      <c r="B568" s="53"/>
      <c r="C568" s="54"/>
      <c r="E568" s="54"/>
      <c r="G568" s="73"/>
      <c r="H568" s="74"/>
      <c r="I568" s="74"/>
      <c r="J568" s="74"/>
      <c r="L568" s="55"/>
      <c r="M568" s="56"/>
      <c r="N568" s="57"/>
    </row>
    <row r="569" spans="1:14" s="27" customFormat="1" x14ac:dyDescent="0.35">
      <c r="A569" s="52"/>
      <c r="B569" s="53"/>
      <c r="C569" s="54"/>
      <c r="E569" s="54"/>
      <c r="G569" s="73"/>
      <c r="H569" s="74"/>
      <c r="I569" s="74"/>
      <c r="J569" s="74"/>
      <c r="L569" s="55"/>
      <c r="M569" s="56"/>
      <c r="N569" s="57"/>
    </row>
    <row r="570" spans="1:14" s="27" customFormat="1" x14ac:dyDescent="0.35">
      <c r="A570" s="52"/>
      <c r="B570" s="53"/>
      <c r="C570" s="54"/>
      <c r="E570" s="54"/>
      <c r="G570" s="73"/>
      <c r="H570" s="74"/>
      <c r="I570" s="74"/>
      <c r="J570" s="74"/>
      <c r="L570" s="55"/>
      <c r="M570" s="56"/>
      <c r="N570" s="57"/>
    </row>
    <row r="571" spans="1:14" s="27" customFormat="1" x14ac:dyDescent="0.35">
      <c r="A571" s="52"/>
      <c r="B571" s="53"/>
      <c r="C571" s="54"/>
      <c r="E571" s="54"/>
      <c r="G571" s="73"/>
      <c r="H571" s="74"/>
      <c r="I571" s="74"/>
      <c r="J571" s="74"/>
      <c r="L571" s="55"/>
      <c r="M571" s="56"/>
      <c r="N571" s="57"/>
    </row>
    <row r="572" spans="1:14" s="27" customFormat="1" x14ac:dyDescent="0.35">
      <c r="A572" s="52"/>
      <c r="B572" s="53"/>
      <c r="C572" s="54"/>
      <c r="E572" s="54"/>
      <c r="G572" s="73"/>
      <c r="H572" s="74"/>
      <c r="I572" s="74"/>
      <c r="J572" s="74"/>
      <c r="L572" s="55"/>
      <c r="M572" s="56"/>
      <c r="N572" s="57"/>
    </row>
    <row r="573" spans="1:14" s="27" customFormat="1" x14ac:dyDescent="0.35">
      <c r="A573" s="52"/>
      <c r="B573" s="53"/>
      <c r="C573" s="54"/>
      <c r="E573" s="54"/>
      <c r="G573" s="73"/>
      <c r="H573" s="74"/>
      <c r="I573" s="74"/>
      <c r="J573" s="74"/>
      <c r="L573" s="55"/>
      <c r="M573" s="56"/>
      <c r="N573" s="57"/>
    </row>
    <row r="574" spans="1:14" s="27" customFormat="1" x14ac:dyDescent="0.35">
      <c r="A574" s="52"/>
      <c r="B574" s="53"/>
      <c r="C574" s="54"/>
      <c r="E574" s="54"/>
      <c r="G574" s="73"/>
      <c r="H574" s="74"/>
      <c r="I574" s="74"/>
      <c r="J574" s="74"/>
      <c r="L574" s="55"/>
      <c r="M574" s="56"/>
      <c r="N574" s="57"/>
    </row>
    <row r="575" spans="1:14" s="27" customFormat="1" x14ac:dyDescent="0.35">
      <c r="A575" s="52"/>
      <c r="B575" s="53"/>
      <c r="C575" s="54"/>
      <c r="E575" s="54"/>
      <c r="G575" s="73"/>
      <c r="H575" s="74"/>
      <c r="I575" s="74"/>
      <c r="J575" s="74"/>
      <c r="L575" s="55"/>
      <c r="M575" s="56"/>
      <c r="N575" s="57"/>
    </row>
    <row r="576" spans="1:14" s="27" customFormat="1" x14ac:dyDescent="0.35">
      <c r="A576" s="52"/>
      <c r="B576" s="53"/>
      <c r="C576" s="54"/>
      <c r="E576" s="54"/>
      <c r="G576" s="73"/>
      <c r="H576" s="74"/>
      <c r="I576" s="74"/>
      <c r="J576" s="74"/>
      <c r="L576" s="55"/>
      <c r="M576" s="56"/>
      <c r="N576" s="57"/>
    </row>
    <row r="577" spans="1:14" s="27" customFormat="1" x14ac:dyDescent="0.35">
      <c r="A577" s="52"/>
      <c r="B577" s="53"/>
      <c r="C577" s="54"/>
      <c r="E577" s="54"/>
      <c r="G577" s="73"/>
      <c r="H577" s="74"/>
      <c r="I577" s="74"/>
      <c r="J577" s="74"/>
      <c r="L577" s="55"/>
      <c r="M577" s="56"/>
      <c r="N577" s="57"/>
    </row>
    <row r="578" spans="1:14" s="27" customFormat="1" x14ac:dyDescent="0.35">
      <c r="A578" s="52"/>
      <c r="B578" s="53"/>
      <c r="C578" s="54"/>
      <c r="E578" s="54"/>
      <c r="G578" s="73"/>
      <c r="H578" s="74"/>
      <c r="I578" s="74"/>
      <c r="J578" s="74"/>
      <c r="L578" s="55"/>
      <c r="M578" s="56"/>
      <c r="N578" s="57"/>
    </row>
    <row r="579" spans="1:14" s="27" customFormat="1" x14ac:dyDescent="0.35">
      <c r="A579" s="52"/>
      <c r="B579" s="53"/>
      <c r="C579" s="54"/>
      <c r="E579" s="54"/>
      <c r="G579" s="73"/>
      <c r="H579" s="74"/>
      <c r="I579" s="74"/>
      <c r="J579" s="74"/>
      <c r="L579" s="55"/>
      <c r="M579" s="56"/>
      <c r="N579" s="57"/>
    </row>
    <row r="580" spans="1:14" s="27" customFormat="1" x14ac:dyDescent="0.35">
      <c r="A580" s="52"/>
      <c r="B580" s="53"/>
      <c r="C580" s="54"/>
      <c r="E580" s="54"/>
      <c r="G580" s="73"/>
      <c r="H580" s="74"/>
      <c r="I580" s="74"/>
      <c r="J580" s="74"/>
      <c r="L580" s="55"/>
      <c r="M580" s="56"/>
      <c r="N580" s="57"/>
    </row>
    <row r="581" spans="1:14" s="27" customFormat="1" x14ac:dyDescent="0.35">
      <c r="A581" s="52"/>
      <c r="B581" s="53"/>
      <c r="C581" s="54"/>
      <c r="E581" s="54"/>
      <c r="G581" s="73"/>
      <c r="H581" s="74"/>
      <c r="I581" s="74"/>
      <c r="J581" s="74"/>
      <c r="L581" s="55"/>
      <c r="M581" s="56"/>
      <c r="N581" s="57"/>
    </row>
    <row r="582" spans="1:14" s="27" customFormat="1" x14ac:dyDescent="0.35">
      <c r="A582" s="52"/>
      <c r="B582" s="53"/>
      <c r="C582" s="54"/>
      <c r="E582" s="54"/>
      <c r="G582" s="73"/>
      <c r="H582" s="74"/>
      <c r="I582" s="74"/>
      <c r="J582" s="74"/>
      <c r="L582" s="55"/>
      <c r="M582" s="56"/>
      <c r="N582" s="57"/>
    </row>
    <row r="583" spans="1:14" s="27" customFormat="1" x14ac:dyDescent="0.35">
      <c r="A583" s="52"/>
      <c r="B583" s="53"/>
      <c r="C583" s="54"/>
      <c r="E583" s="54"/>
      <c r="G583" s="73"/>
      <c r="H583" s="74"/>
      <c r="I583" s="74"/>
      <c r="J583" s="74"/>
      <c r="L583" s="55"/>
      <c r="M583" s="56"/>
      <c r="N583" s="57"/>
    </row>
    <row r="584" spans="1:14" s="27" customFormat="1" x14ac:dyDescent="0.35">
      <c r="A584" s="52"/>
      <c r="B584" s="53"/>
      <c r="C584" s="54"/>
      <c r="E584" s="54"/>
      <c r="G584" s="73"/>
      <c r="H584" s="74"/>
      <c r="I584" s="74"/>
      <c r="J584" s="74"/>
      <c r="L584" s="55"/>
      <c r="M584" s="56"/>
      <c r="N584" s="57"/>
    </row>
    <row r="585" spans="1:14" s="27" customFormat="1" x14ac:dyDescent="0.35">
      <c r="A585" s="52"/>
      <c r="B585" s="53"/>
      <c r="C585" s="54"/>
      <c r="E585" s="54"/>
      <c r="G585" s="73"/>
      <c r="H585" s="74"/>
      <c r="I585" s="74"/>
      <c r="J585" s="74"/>
      <c r="L585" s="55"/>
      <c r="M585" s="56"/>
      <c r="N585" s="57"/>
    </row>
    <row r="586" spans="1:14" s="27" customFormat="1" x14ac:dyDescent="0.35">
      <c r="A586" s="52"/>
      <c r="B586" s="53"/>
      <c r="C586" s="54"/>
      <c r="E586" s="54"/>
      <c r="G586" s="73"/>
      <c r="H586" s="74"/>
      <c r="I586" s="74"/>
      <c r="J586" s="74"/>
      <c r="L586" s="55"/>
      <c r="M586" s="56"/>
      <c r="N586" s="57"/>
    </row>
    <row r="587" spans="1:14" s="27" customFormat="1" x14ac:dyDescent="0.35">
      <c r="A587" s="52"/>
      <c r="B587" s="53"/>
      <c r="C587" s="54"/>
      <c r="E587" s="54"/>
      <c r="G587" s="73"/>
      <c r="H587" s="74"/>
      <c r="I587" s="74"/>
      <c r="J587" s="74"/>
      <c r="L587" s="55"/>
      <c r="M587" s="56"/>
      <c r="N587" s="57"/>
    </row>
    <row r="588" spans="1:14" s="27" customFormat="1" x14ac:dyDescent="0.35">
      <c r="A588" s="52"/>
      <c r="B588" s="53"/>
      <c r="C588" s="54"/>
      <c r="E588" s="54"/>
      <c r="G588" s="73"/>
      <c r="H588" s="74"/>
      <c r="I588" s="74"/>
      <c r="J588" s="74"/>
      <c r="L588" s="55"/>
      <c r="M588" s="56"/>
      <c r="N588" s="57"/>
    </row>
    <row r="589" spans="1:14" s="27" customFormat="1" x14ac:dyDescent="0.35">
      <c r="A589" s="52"/>
      <c r="B589" s="53"/>
      <c r="C589" s="54"/>
      <c r="E589" s="54"/>
      <c r="G589" s="73"/>
      <c r="H589" s="74"/>
      <c r="I589" s="74"/>
      <c r="J589" s="74"/>
      <c r="L589" s="55"/>
      <c r="M589" s="56"/>
      <c r="N589" s="57"/>
    </row>
    <row r="590" spans="1:14" s="27" customFormat="1" x14ac:dyDescent="0.35">
      <c r="A590" s="52"/>
      <c r="B590" s="53"/>
      <c r="C590" s="54"/>
      <c r="E590" s="54"/>
      <c r="G590" s="73"/>
      <c r="H590" s="74"/>
      <c r="I590" s="74"/>
      <c r="J590" s="74"/>
      <c r="L590" s="55"/>
      <c r="M590" s="56"/>
      <c r="N590" s="57"/>
    </row>
    <row r="591" spans="1:14" s="27" customFormat="1" x14ac:dyDescent="0.35">
      <c r="A591" s="52"/>
      <c r="B591" s="53"/>
      <c r="C591" s="54"/>
      <c r="E591" s="54"/>
      <c r="G591" s="73"/>
      <c r="H591" s="74"/>
      <c r="I591" s="74"/>
      <c r="J591" s="74"/>
      <c r="L591" s="55"/>
      <c r="M591" s="56"/>
      <c r="N591" s="57"/>
    </row>
    <row r="592" spans="1:14" s="27" customFormat="1" x14ac:dyDescent="0.35">
      <c r="A592" s="52"/>
      <c r="B592" s="53"/>
      <c r="C592" s="54"/>
      <c r="E592" s="54"/>
      <c r="G592" s="73"/>
      <c r="H592" s="74"/>
      <c r="I592" s="74"/>
      <c r="J592" s="74"/>
      <c r="L592" s="55"/>
      <c r="M592" s="56"/>
      <c r="N592" s="57"/>
    </row>
    <row r="593" spans="1:14" s="27" customFormat="1" x14ac:dyDescent="0.35">
      <c r="A593" s="52"/>
      <c r="B593" s="53"/>
      <c r="C593" s="54"/>
      <c r="E593" s="54"/>
      <c r="G593" s="73"/>
      <c r="H593" s="74"/>
      <c r="I593" s="74"/>
      <c r="J593" s="74"/>
      <c r="L593" s="55"/>
      <c r="M593" s="56"/>
      <c r="N593" s="57"/>
    </row>
    <row r="594" spans="1:14" s="27" customFormat="1" x14ac:dyDescent="0.35">
      <c r="A594" s="52"/>
      <c r="B594" s="53"/>
      <c r="C594" s="54"/>
      <c r="E594" s="54"/>
      <c r="G594" s="73"/>
      <c r="H594" s="74"/>
      <c r="I594" s="74"/>
      <c r="J594" s="74"/>
      <c r="L594" s="55"/>
      <c r="M594" s="56"/>
      <c r="N594" s="57"/>
    </row>
    <row r="595" spans="1:14" s="27" customFormat="1" x14ac:dyDescent="0.35">
      <c r="A595" s="52"/>
      <c r="B595" s="53"/>
      <c r="C595" s="54"/>
      <c r="E595" s="54"/>
      <c r="G595" s="73"/>
      <c r="H595" s="74"/>
      <c r="I595" s="74"/>
      <c r="J595" s="74"/>
      <c r="L595" s="55"/>
      <c r="M595" s="56"/>
      <c r="N595" s="57"/>
    </row>
    <row r="596" spans="1:14" s="27" customFormat="1" x14ac:dyDescent="0.35">
      <c r="A596" s="52"/>
      <c r="B596" s="53"/>
      <c r="C596" s="54"/>
      <c r="E596" s="54"/>
      <c r="G596" s="73"/>
      <c r="H596" s="74"/>
      <c r="I596" s="74"/>
      <c r="J596" s="74"/>
      <c r="L596" s="55"/>
      <c r="M596" s="56"/>
      <c r="N596" s="57"/>
    </row>
    <row r="597" spans="1:14" s="27" customFormat="1" x14ac:dyDescent="0.35">
      <c r="A597" s="52"/>
      <c r="B597" s="53"/>
      <c r="C597" s="54"/>
      <c r="E597" s="54"/>
      <c r="G597" s="73"/>
      <c r="H597" s="74"/>
      <c r="I597" s="74"/>
      <c r="J597" s="74"/>
      <c r="L597" s="55"/>
      <c r="M597" s="56"/>
      <c r="N597" s="57"/>
    </row>
    <row r="598" spans="1:14" s="27" customFormat="1" x14ac:dyDescent="0.35">
      <c r="A598" s="52"/>
      <c r="B598" s="53"/>
      <c r="C598" s="54"/>
      <c r="E598" s="54"/>
      <c r="G598" s="73"/>
      <c r="H598" s="74"/>
      <c r="I598" s="74"/>
      <c r="J598" s="74"/>
      <c r="L598" s="55"/>
      <c r="M598" s="56"/>
      <c r="N598" s="57"/>
    </row>
    <row r="599" spans="1:14" s="27" customFormat="1" x14ac:dyDescent="0.35">
      <c r="A599" s="52"/>
      <c r="B599" s="53"/>
      <c r="C599" s="54"/>
      <c r="E599" s="54"/>
      <c r="G599" s="73"/>
      <c r="H599" s="74"/>
      <c r="I599" s="74"/>
      <c r="J599" s="74"/>
      <c r="L599" s="55"/>
      <c r="M599" s="56"/>
      <c r="N599" s="57"/>
    </row>
    <row r="600" spans="1:14" s="27" customFormat="1" x14ac:dyDescent="0.35">
      <c r="A600" s="52"/>
      <c r="B600" s="53"/>
      <c r="C600" s="54"/>
      <c r="E600" s="54"/>
      <c r="G600" s="73"/>
      <c r="H600" s="74"/>
      <c r="I600" s="74"/>
      <c r="J600" s="74"/>
      <c r="L600" s="55"/>
      <c r="M600" s="56"/>
      <c r="N600" s="57"/>
    </row>
    <row r="601" spans="1:14" s="27" customFormat="1" x14ac:dyDescent="0.35">
      <c r="A601" s="52"/>
      <c r="B601" s="53"/>
      <c r="C601" s="54"/>
      <c r="E601" s="54"/>
      <c r="G601" s="73"/>
      <c r="H601" s="74"/>
      <c r="I601" s="74"/>
      <c r="J601" s="74"/>
      <c r="L601" s="55"/>
      <c r="M601" s="56"/>
      <c r="N601" s="57"/>
    </row>
    <row r="602" spans="1:14" s="27" customFormat="1" x14ac:dyDescent="0.35">
      <c r="A602" s="52"/>
      <c r="B602" s="53"/>
      <c r="C602" s="54"/>
      <c r="E602" s="54"/>
      <c r="G602" s="73"/>
      <c r="H602" s="74"/>
      <c r="I602" s="74"/>
      <c r="J602" s="74"/>
      <c r="L602" s="55"/>
      <c r="M602" s="56"/>
      <c r="N602" s="57"/>
    </row>
    <row r="603" spans="1:14" s="27" customFormat="1" x14ac:dyDescent="0.35">
      <c r="A603" s="52"/>
      <c r="B603" s="53"/>
      <c r="C603" s="54"/>
      <c r="E603" s="54"/>
      <c r="G603" s="73"/>
      <c r="H603" s="74"/>
      <c r="I603" s="74"/>
      <c r="J603" s="74"/>
      <c r="L603" s="55"/>
      <c r="M603" s="56"/>
      <c r="N603" s="57"/>
    </row>
    <row r="604" spans="1:14" s="27" customFormat="1" x14ac:dyDescent="0.35">
      <c r="A604" s="52"/>
      <c r="B604" s="53"/>
      <c r="C604" s="54"/>
      <c r="E604" s="54"/>
      <c r="G604" s="73"/>
      <c r="H604" s="74"/>
      <c r="I604" s="74"/>
      <c r="J604" s="74"/>
      <c r="L604" s="55"/>
      <c r="M604" s="56"/>
      <c r="N604" s="57"/>
    </row>
    <row r="605" spans="1:14" s="27" customFormat="1" x14ac:dyDescent="0.35">
      <c r="A605" s="52"/>
      <c r="B605" s="53"/>
      <c r="C605" s="54"/>
      <c r="E605" s="54"/>
      <c r="G605" s="73"/>
      <c r="H605" s="74"/>
      <c r="I605" s="74"/>
      <c r="J605" s="74"/>
      <c r="L605" s="55"/>
      <c r="M605" s="56"/>
      <c r="N605" s="57"/>
    </row>
    <row r="606" spans="1:14" s="27" customFormat="1" x14ac:dyDescent="0.35">
      <c r="A606" s="52"/>
      <c r="B606" s="53"/>
      <c r="C606" s="54"/>
      <c r="E606" s="54"/>
      <c r="G606" s="73"/>
      <c r="H606" s="74"/>
      <c r="I606" s="74"/>
      <c r="J606" s="74"/>
      <c r="L606" s="55"/>
      <c r="M606" s="56"/>
      <c r="N606" s="57"/>
    </row>
    <row r="607" spans="1:14" s="27" customFormat="1" x14ac:dyDescent="0.35">
      <c r="A607" s="52"/>
      <c r="B607" s="53"/>
      <c r="C607" s="54"/>
      <c r="E607" s="54"/>
      <c r="G607" s="73"/>
      <c r="H607" s="74"/>
      <c r="I607" s="74"/>
      <c r="J607" s="74"/>
      <c r="L607" s="55"/>
      <c r="M607" s="56"/>
      <c r="N607" s="57"/>
    </row>
    <row r="608" spans="1:14" s="27" customFormat="1" x14ac:dyDescent="0.35">
      <c r="A608" s="52"/>
      <c r="B608" s="53"/>
      <c r="C608" s="54"/>
      <c r="E608" s="54"/>
      <c r="G608" s="73"/>
      <c r="H608" s="74"/>
      <c r="I608" s="74"/>
      <c r="J608" s="74"/>
      <c r="L608" s="55"/>
      <c r="M608" s="56"/>
      <c r="N608" s="57"/>
    </row>
    <row r="609" spans="1:14" s="27" customFormat="1" x14ac:dyDescent="0.35">
      <c r="A609" s="52"/>
      <c r="B609" s="53"/>
      <c r="C609" s="54"/>
      <c r="E609" s="54"/>
      <c r="G609" s="73"/>
      <c r="H609" s="74"/>
      <c r="I609" s="74"/>
      <c r="J609" s="74"/>
      <c r="L609" s="55"/>
      <c r="M609" s="56"/>
      <c r="N609" s="57"/>
    </row>
    <row r="610" spans="1:14" s="27" customFormat="1" x14ac:dyDescent="0.35">
      <c r="A610" s="52"/>
      <c r="B610" s="53"/>
      <c r="C610" s="54"/>
      <c r="E610" s="54"/>
      <c r="G610" s="73"/>
      <c r="H610" s="74"/>
      <c r="I610" s="74"/>
      <c r="J610" s="74"/>
      <c r="L610" s="55"/>
      <c r="M610" s="56"/>
      <c r="N610" s="57"/>
    </row>
    <row r="611" spans="1:14" s="27" customFormat="1" x14ac:dyDescent="0.35">
      <c r="A611" s="52"/>
      <c r="B611" s="53"/>
      <c r="C611" s="54"/>
      <c r="E611" s="54"/>
      <c r="G611" s="73"/>
      <c r="H611" s="74"/>
      <c r="I611" s="74"/>
      <c r="J611" s="74"/>
      <c r="L611" s="55"/>
      <c r="M611" s="56"/>
      <c r="N611" s="57"/>
    </row>
    <row r="612" spans="1:14" s="27" customFormat="1" x14ac:dyDescent="0.35">
      <c r="A612" s="52"/>
      <c r="B612" s="53"/>
      <c r="C612" s="54"/>
      <c r="E612" s="54"/>
      <c r="G612" s="73"/>
      <c r="H612" s="74"/>
      <c r="I612" s="74"/>
      <c r="J612" s="74"/>
      <c r="L612" s="55"/>
      <c r="M612" s="56"/>
      <c r="N612" s="57"/>
    </row>
    <row r="613" spans="1:14" s="27" customFormat="1" x14ac:dyDescent="0.35">
      <c r="A613" s="52"/>
      <c r="B613" s="53"/>
      <c r="C613" s="54"/>
      <c r="E613" s="54"/>
      <c r="G613" s="73"/>
      <c r="H613" s="74"/>
      <c r="I613" s="74"/>
      <c r="J613" s="74"/>
      <c r="L613" s="55"/>
      <c r="M613" s="56"/>
      <c r="N613" s="57"/>
    </row>
    <row r="614" spans="1:14" s="27" customFormat="1" x14ac:dyDescent="0.35">
      <c r="A614" s="52"/>
      <c r="B614" s="53"/>
      <c r="C614" s="54"/>
      <c r="E614" s="54"/>
      <c r="G614" s="73"/>
      <c r="H614" s="74"/>
      <c r="I614" s="74"/>
      <c r="J614" s="74"/>
      <c r="L614" s="55"/>
      <c r="M614" s="56"/>
      <c r="N614" s="57"/>
    </row>
    <row r="615" spans="1:14" s="27" customFormat="1" x14ac:dyDescent="0.35">
      <c r="A615" s="52"/>
      <c r="B615" s="53"/>
      <c r="C615" s="54"/>
      <c r="E615" s="54"/>
      <c r="G615" s="73"/>
      <c r="H615" s="74"/>
      <c r="I615" s="74"/>
      <c r="J615" s="74"/>
      <c r="L615" s="55"/>
      <c r="M615" s="56"/>
      <c r="N615" s="57"/>
    </row>
    <row r="616" spans="1:14" s="27" customFormat="1" x14ac:dyDescent="0.35">
      <c r="A616" s="52"/>
      <c r="B616" s="53"/>
      <c r="C616" s="54"/>
      <c r="E616" s="54"/>
      <c r="G616" s="73"/>
      <c r="H616" s="74"/>
      <c r="I616" s="74"/>
      <c r="J616" s="74"/>
      <c r="L616" s="55"/>
      <c r="M616" s="56"/>
      <c r="N616" s="57"/>
    </row>
    <row r="617" spans="1:14" s="27" customFormat="1" x14ac:dyDescent="0.35">
      <c r="A617" s="52"/>
      <c r="B617" s="53"/>
      <c r="C617" s="54"/>
      <c r="E617" s="54"/>
      <c r="G617" s="73"/>
      <c r="H617" s="74"/>
      <c r="I617" s="74"/>
      <c r="J617" s="74"/>
      <c r="L617" s="55"/>
      <c r="M617" s="56"/>
      <c r="N617" s="57"/>
    </row>
    <row r="618" spans="1:14" s="27" customFormat="1" x14ac:dyDescent="0.35">
      <c r="A618" s="52"/>
      <c r="B618" s="53"/>
      <c r="C618" s="54"/>
      <c r="E618" s="54"/>
      <c r="G618" s="73"/>
      <c r="H618" s="74"/>
      <c r="I618" s="74"/>
      <c r="J618" s="74"/>
      <c r="L618" s="55"/>
      <c r="M618" s="56"/>
      <c r="N618" s="57"/>
    </row>
    <row r="619" spans="1:14" s="27" customFormat="1" x14ac:dyDescent="0.35">
      <c r="A619" s="52"/>
      <c r="B619" s="53"/>
      <c r="C619" s="54"/>
      <c r="E619" s="54"/>
      <c r="G619" s="73"/>
      <c r="H619" s="74"/>
      <c r="I619" s="74"/>
      <c r="J619" s="74"/>
      <c r="L619" s="55"/>
      <c r="M619" s="56"/>
      <c r="N619" s="57"/>
    </row>
    <row r="620" spans="1:14" s="27" customFormat="1" x14ac:dyDescent="0.35">
      <c r="A620" s="52"/>
      <c r="B620" s="53"/>
      <c r="C620" s="54"/>
      <c r="E620" s="54"/>
      <c r="G620" s="73"/>
      <c r="H620" s="74"/>
      <c r="I620" s="74"/>
      <c r="J620" s="74"/>
      <c r="L620" s="55"/>
      <c r="M620" s="56"/>
      <c r="N620" s="57"/>
    </row>
    <row r="621" spans="1:14" s="27" customFormat="1" x14ac:dyDescent="0.35">
      <c r="A621" s="52"/>
      <c r="B621" s="53"/>
      <c r="C621" s="54"/>
      <c r="E621" s="54"/>
      <c r="G621" s="73"/>
      <c r="H621" s="74"/>
      <c r="I621" s="74"/>
      <c r="J621" s="74"/>
      <c r="L621" s="55"/>
      <c r="M621" s="56"/>
      <c r="N621" s="57"/>
    </row>
    <row r="622" spans="1:14" s="27" customFormat="1" x14ac:dyDescent="0.35">
      <c r="A622" s="52"/>
      <c r="B622" s="53"/>
      <c r="C622" s="54"/>
      <c r="E622" s="54"/>
      <c r="G622" s="73"/>
      <c r="H622" s="74"/>
      <c r="I622" s="74"/>
      <c r="J622" s="74"/>
      <c r="L622" s="55"/>
      <c r="M622" s="56"/>
      <c r="N622" s="57"/>
    </row>
    <row r="623" spans="1:14" s="27" customFormat="1" x14ac:dyDescent="0.35">
      <c r="A623" s="52"/>
      <c r="B623" s="53"/>
      <c r="C623" s="54"/>
      <c r="E623" s="54"/>
      <c r="G623" s="73"/>
      <c r="H623" s="74"/>
      <c r="I623" s="74"/>
      <c r="J623" s="74"/>
      <c r="L623" s="55"/>
      <c r="M623" s="56"/>
      <c r="N623" s="57"/>
    </row>
    <row r="624" spans="1:14" s="27" customFormat="1" x14ac:dyDescent="0.35">
      <c r="A624" s="52"/>
      <c r="B624" s="53"/>
      <c r="C624" s="54"/>
      <c r="E624" s="54"/>
      <c r="G624" s="73"/>
      <c r="H624" s="74"/>
      <c r="I624" s="74"/>
      <c r="J624" s="74"/>
      <c r="L624" s="55"/>
      <c r="M624" s="56"/>
      <c r="N624" s="57"/>
    </row>
    <row r="625" spans="1:14" s="27" customFormat="1" x14ac:dyDescent="0.35">
      <c r="A625" s="52"/>
      <c r="B625" s="53"/>
      <c r="C625" s="54"/>
      <c r="E625" s="54"/>
      <c r="G625" s="73"/>
      <c r="H625" s="74"/>
      <c r="I625" s="74"/>
      <c r="J625" s="74"/>
      <c r="L625" s="55"/>
      <c r="M625" s="56"/>
      <c r="N625" s="57"/>
    </row>
    <row r="626" spans="1:14" s="27" customFormat="1" x14ac:dyDescent="0.35">
      <c r="A626" s="52"/>
      <c r="B626" s="53"/>
      <c r="C626" s="54"/>
      <c r="E626" s="54"/>
      <c r="G626" s="73"/>
      <c r="H626" s="74"/>
      <c r="I626" s="74"/>
      <c r="J626" s="74"/>
      <c r="L626" s="55"/>
      <c r="M626" s="56"/>
      <c r="N626" s="57"/>
    </row>
    <row r="627" spans="1:14" s="27" customFormat="1" x14ac:dyDescent="0.35">
      <c r="A627" s="52"/>
      <c r="B627" s="53"/>
      <c r="C627" s="54"/>
      <c r="E627" s="54"/>
      <c r="G627" s="73"/>
      <c r="H627" s="74"/>
      <c r="I627" s="74"/>
      <c r="J627" s="74"/>
      <c r="L627" s="55"/>
      <c r="M627" s="56"/>
      <c r="N627" s="57"/>
    </row>
    <row r="628" spans="1:14" s="27" customFormat="1" x14ac:dyDescent="0.35">
      <c r="A628" s="52"/>
      <c r="B628" s="53"/>
      <c r="C628" s="54"/>
      <c r="E628" s="54"/>
      <c r="G628" s="73"/>
      <c r="H628" s="74"/>
      <c r="I628" s="74"/>
      <c r="J628" s="74"/>
      <c r="L628" s="55"/>
      <c r="M628" s="56"/>
      <c r="N628" s="57"/>
    </row>
    <row r="629" spans="1:14" s="27" customFormat="1" x14ac:dyDescent="0.35">
      <c r="A629" s="52"/>
      <c r="B629" s="53"/>
      <c r="C629" s="54"/>
      <c r="E629" s="54"/>
      <c r="G629" s="73"/>
      <c r="H629" s="74"/>
      <c r="I629" s="74"/>
      <c r="J629" s="74"/>
      <c r="L629" s="55"/>
      <c r="M629" s="56"/>
      <c r="N629" s="57"/>
    </row>
    <row r="630" spans="1:14" s="27" customFormat="1" x14ac:dyDescent="0.35">
      <c r="A630" s="52"/>
      <c r="B630" s="53"/>
      <c r="C630" s="54"/>
      <c r="E630" s="54"/>
      <c r="G630" s="73"/>
      <c r="H630" s="74"/>
      <c r="I630" s="74"/>
      <c r="J630" s="74"/>
      <c r="L630" s="55"/>
      <c r="M630" s="56"/>
      <c r="N630" s="57"/>
    </row>
    <row r="631" spans="1:14" s="27" customFormat="1" x14ac:dyDescent="0.35">
      <c r="A631" s="52"/>
      <c r="B631" s="53"/>
      <c r="C631" s="54"/>
      <c r="E631" s="54"/>
      <c r="G631" s="73"/>
      <c r="H631" s="74"/>
      <c r="I631" s="74"/>
      <c r="J631" s="74"/>
      <c r="L631" s="55"/>
      <c r="M631" s="56"/>
      <c r="N631" s="57"/>
    </row>
    <row r="632" spans="1:14" s="27" customFormat="1" x14ac:dyDescent="0.35">
      <c r="A632" s="52"/>
      <c r="B632" s="53"/>
      <c r="C632" s="54"/>
      <c r="E632" s="54"/>
      <c r="G632" s="73"/>
      <c r="H632" s="74"/>
      <c r="I632" s="74"/>
      <c r="J632" s="74"/>
      <c r="L632" s="55"/>
      <c r="M632" s="56"/>
      <c r="N632" s="57"/>
    </row>
    <row r="633" spans="1:14" s="27" customFormat="1" x14ac:dyDescent="0.35">
      <c r="A633" s="52"/>
      <c r="B633" s="53"/>
      <c r="C633" s="54"/>
      <c r="E633" s="54"/>
      <c r="G633" s="73"/>
      <c r="H633" s="74"/>
      <c r="I633" s="74"/>
      <c r="J633" s="74"/>
      <c r="L633" s="55"/>
      <c r="M633" s="56"/>
      <c r="N633" s="57"/>
    </row>
    <row r="634" spans="1:14" s="27" customFormat="1" x14ac:dyDescent="0.35">
      <c r="A634" s="52"/>
      <c r="B634" s="53"/>
      <c r="C634" s="54"/>
      <c r="E634" s="54"/>
      <c r="G634" s="73"/>
      <c r="H634" s="74"/>
      <c r="I634" s="74"/>
      <c r="J634" s="74"/>
      <c r="L634" s="55"/>
      <c r="M634" s="56"/>
      <c r="N634" s="57"/>
    </row>
    <row r="635" spans="1:14" s="27" customFormat="1" x14ac:dyDescent="0.35">
      <c r="A635" s="52"/>
      <c r="B635" s="53"/>
      <c r="C635" s="54"/>
      <c r="E635" s="54"/>
      <c r="G635" s="73"/>
      <c r="H635" s="74"/>
      <c r="I635" s="74"/>
      <c r="J635" s="74"/>
      <c r="L635" s="55"/>
      <c r="M635" s="56"/>
      <c r="N635" s="57"/>
    </row>
    <row r="636" spans="1:14" s="27" customFormat="1" x14ac:dyDescent="0.35">
      <c r="A636" s="52"/>
      <c r="B636" s="53"/>
      <c r="C636" s="54"/>
      <c r="E636" s="54"/>
      <c r="G636" s="73"/>
      <c r="H636" s="74"/>
      <c r="I636" s="74"/>
      <c r="J636" s="74"/>
      <c r="L636" s="55"/>
      <c r="M636" s="56"/>
      <c r="N636" s="57"/>
    </row>
    <row r="637" spans="1:14" s="27" customFormat="1" x14ac:dyDescent="0.35">
      <c r="A637" s="52"/>
      <c r="B637" s="53"/>
      <c r="C637" s="54"/>
      <c r="E637" s="54"/>
      <c r="G637" s="73"/>
      <c r="H637" s="74"/>
      <c r="I637" s="74"/>
      <c r="J637" s="74"/>
      <c r="L637" s="55"/>
      <c r="M637" s="56"/>
      <c r="N637" s="57"/>
    </row>
    <row r="638" spans="1:14" s="27" customFormat="1" x14ac:dyDescent="0.35">
      <c r="A638" s="52"/>
      <c r="B638" s="53"/>
      <c r="C638" s="54"/>
      <c r="E638" s="54"/>
      <c r="G638" s="73"/>
      <c r="H638" s="74"/>
      <c r="I638" s="74"/>
      <c r="J638" s="74"/>
      <c r="L638" s="55"/>
      <c r="M638" s="56"/>
      <c r="N638" s="57"/>
    </row>
    <row r="639" spans="1:14" s="27" customFormat="1" x14ac:dyDescent="0.35">
      <c r="A639" s="52"/>
      <c r="B639" s="53"/>
      <c r="C639" s="54"/>
      <c r="E639" s="54"/>
      <c r="G639" s="73"/>
      <c r="H639" s="74"/>
      <c r="I639" s="74"/>
      <c r="J639" s="74"/>
      <c r="L639" s="55"/>
      <c r="M639" s="56"/>
      <c r="N639" s="57"/>
    </row>
    <row r="640" spans="1:14" s="27" customFormat="1" x14ac:dyDescent="0.35">
      <c r="A640" s="52"/>
      <c r="B640" s="53"/>
      <c r="C640" s="54"/>
      <c r="E640" s="54"/>
      <c r="G640" s="73"/>
      <c r="H640" s="74"/>
      <c r="I640" s="74"/>
      <c r="J640" s="74"/>
      <c r="L640" s="55"/>
      <c r="M640" s="56"/>
      <c r="N640" s="57"/>
    </row>
    <row r="641" spans="1:14" s="27" customFormat="1" x14ac:dyDescent="0.35">
      <c r="A641" s="52"/>
      <c r="B641" s="53"/>
      <c r="C641" s="54"/>
      <c r="E641" s="54"/>
      <c r="G641" s="73"/>
      <c r="H641" s="74"/>
      <c r="I641" s="74"/>
      <c r="J641" s="74"/>
      <c r="L641" s="55"/>
      <c r="M641" s="56"/>
      <c r="N641" s="57"/>
    </row>
    <row r="642" spans="1:14" s="27" customFormat="1" x14ac:dyDescent="0.35">
      <c r="A642" s="52"/>
      <c r="B642" s="53"/>
      <c r="C642" s="54"/>
      <c r="E642" s="54"/>
      <c r="G642" s="73"/>
      <c r="H642" s="74"/>
      <c r="I642" s="74"/>
      <c r="J642" s="74"/>
      <c r="L642" s="55"/>
      <c r="M642" s="56"/>
      <c r="N642" s="57"/>
    </row>
    <row r="643" spans="1:14" s="27" customFormat="1" x14ac:dyDescent="0.35">
      <c r="A643" s="52"/>
      <c r="B643" s="53"/>
      <c r="C643" s="54"/>
      <c r="E643" s="54"/>
      <c r="G643" s="73"/>
      <c r="H643" s="74"/>
      <c r="I643" s="74"/>
      <c r="J643" s="74"/>
      <c r="L643" s="55"/>
      <c r="M643" s="56"/>
      <c r="N643" s="57"/>
    </row>
    <row r="644" spans="1:14" s="27" customFormat="1" x14ac:dyDescent="0.35">
      <c r="A644" s="52"/>
      <c r="B644" s="53"/>
      <c r="C644" s="54"/>
      <c r="E644" s="54"/>
      <c r="G644" s="73"/>
      <c r="H644" s="74"/>
      <c r="I644" s="74"/>
      <c r="J644" s="74"/>
      <c r="L644" s="55"/>
      <c r="M644" s="56"/>
      <c r="N644" s="57"/>
    </row>
    <row r="645" spans="1:14" s="27" customFormat="1" x14ac:dyDescent="0.35">
      <c r="A645" s="52"/>
      <c r="B645" s="53"/>
      <c r="C645" s="54"/>
      <c r="E645" s="54"/>
      <c r="G645" s="73"/>
      <c r="H645" s="74"/>
      <c r="I645" s="74"/>
      <c r="J645" s="74"/>
      <c r="L645" s="55"/>
      <c r="M645" s="56"/>
      <c r="N645" s="57"/>
    </row>
    <row r="646" spans="1:14" s="27" customFormat="1" x14ac:dyDescent="0.35">
      <c r="A646" s="52"/>
      <c r="B646" s="53"/>
      <c r="C646" s="54"/>
      <c r="E646" s="54"/>
      <c r="G646" s="73"/>
      <c r="H646" s="74"/>
      <c r="I646" s="74"/>
      <c r="J646" s="74"/>
      <c r="L646" s="55"/>
      <c r="M646" s="56"/>
      <c r="N646" s="57"/>
    </row>
    <row r="647" spans="1:14" s="27" customFormat="1" x14ac:dyDescent="0.35">
      <c r="A647" s="52"/>
      <c r="B647" s="53"/>
      <c r="C647" s="54"/>
      <c r="E647" s="54"/>
      <c r="G647" s="73"/>
      <c r="H647" s="74"/>
      <c r="I647" s="74"/>
      <c r="J647" s="74"/>
      <c r="L647" s="55"/>
      <c r="M647" s="56"/>
      <c r="N647" s="57"/>
    </row>
    <row r="648" spans="1:14" s="27" customFormat="1" x14ac:dyDescent="0.35">
      <c r="A648" s="52"/>
      <c r="B648" s="53"/>
      <c r="C648" s="54"/>
      <c r="E648" s="54"/>
      <c r="G648" s="73"/>
      <c r="H648" s="74"/>
      <c r="I648" s="74"/>
      <c r="J648" s="74"/>
      <c r="L648" s="55"/>
      <c r="M648" s="56"/>
      <c r="N648" s="57"/>
    </row>
    <row r="649" spans="1:14" s="27" customFormat="1" x14ac:dyDescent="0.35">
      <c r="A649" s="52"/>
      <c r="B649" s="53"/>
      <c r="C649" s="54"/>
      <c r="E649" s="54"/>
      <c r="G649" s="73"/>
      <c r="H649" s="74"/>
      <c r="I649" s="74"/>
      <c r="J649" s="74"/>
      <c r="L649" s="55"/>
      <c r="M649" s="56"/>
      <c r="N649" s="57"/>
    </row>
    <row r="650" spans="1:14" s="27" customFormat="1" x14ac:dyDescent="0.35">
      <c r="A650" s="52"/>
      <c r="B650" s="53"/>
      <c r="C650" s="54"/>
      <c r="E650" s="54"/>
      <c r="G650" s="73"/>
      <c r="H650" s="74"/>
      <c r="I650" s="74"/>
      <c r="J650" s="74"/>
      <c r="L650" s="55"/>
      <c r="M650" s="56"/>
      <c r="N650" s="57"/>
    </row>
    <row r="651" spans="1:14" s="27" customFormat="1" x14ac:dyDescent="0.35">
      <c r="A651" s="52"/>
      <c r="B651" s="53"/>
      <c r="C651" s="54"/>
      <c r="E651" s="54"/>
      <c r="G651" s="73"/>
      <c r="H651" s="74"/>
      <c r="I651" s="74"/>
      <c r="J651" s="74"/>
      <c r="L651" s="55"/>
      <c r="M651" s="56"/>
      <c r="N651" s="57"/>
    </row>
    <row r="652" spans="1:14" s="27" customFormat="1" x14ac:dyDescent="0.35">
      <c r="A652" s="52"/>
      <c r="B652" s="53"/>
      <c r="C652" s="54"/>
      <c r="E652" s="54"/>
      <c r="G652" s="73"/>
      <c r="H652" s="74"/>
      <c r="I652" s="74"/>
      <c r="J652" s="74"/>
      <c r="L652" s="55"/>
      <c r="M652" s="56"/>
      <c r="N652" s="57"/>
    </row>
    <row r="653" spans="1:14" s="27" customFormat="1" x14ac:dyDescent="0.35">
      <c r="A653" s="52"/>
      <c r="B653" s="53"/>
      <c r="C653" s="54"/>
      <c r="E653" s="54"/>
      <c r="G653" s="73"/>
      <c r="H653" s="74"/>
      <c r="I653" s="74"/>
      <c r="J653" s="74"/>
      <c r="L653" s="55"/>
      <c r="M653" s="56"/>
      <c r="N653" s="57"/>
    </row>
    <row r="654" spans="1:14" s="27" customFormat="1" x14ac:dyDescent="0.35">
      <c r="A654" s="52"/>
      <c r="B654" s="53"/>
      <c r="C654" s="54"/>
      <c r="E654" s="54"/>
      <c r="G654" s="73"/>
      <c r="H654" s="74"/>
      <c r="I654" s="74"/>
      <c r="J654" s="74"/>
      <c r="L654" s="55"/>
      <c r="M654" s="56"/>
      <c r="N654" s="57"/>
    </row>
    <row r="655" spans="1:14" s="27" customFormat="1" x14ac:dyDescent="0.35">
      <c r="A655" s="52"/>
      <c r="B655" s="53"/>
      <c r="C655" s="54"/>
      <c r="E655" s="54"/>
      <c r="G655" s="73"/>
      <c r="H655" s="74"/>
      <c r="I655" s="74"/>
      <c r="J655" s="74"/>
      <c r="L655" s="55"/>
      <c r="M655" s="56"/>
      <c r="N655" s="57"/>
    </row>
    <row r="656" spans="1:14" s="27" customFormat="1" x14ac:dyDescent="0.35">
      <c r="A656" s="52"/>
      <c r="B656" s="53"/>
      <c r="C656" s="54"/>
      <c r="E656" s="54"/>
      <c r="G656" s="73"/>
      <c r="H656" s="74"/>
      <c r="I656" s="74"/>
      <c r="J656" s="74"/>
      <c r="L656" s="55"/>
      <c r="M656" s="56"/>
      <c r="N656" s="57"/>
    </row>
    <row r="657" spans="1:14" s="27" customFormat="1" x14ac:dyDescent="0.35">
      <c r="A657" s="52"/>
      <c r="B657" s="53"/>
      <c r="C657" s="54"/>
      <c r="E657" s="54"/>
      <c r="G657" s="73"/>
      <c r="H657" s="74"/>
      <c r="I657" s="74"/>
      <c r="J657" s="74"/>
      <c r="L657" s="55"/>
      <c r="M657" s="56"/>
      <c r="N657" s="57"/>
    </row>
    <row r="658" spans="1:14" s="27" customFormat="1" x14ac:dyDescent="0.35">
      <c r="A658" s="52"/>
      <c r="B658" s="53"/>
      <c r="C658" s="54"/>
      <c r="E658" s="54"/>
      <c r="G658" s="73"/>
      <c r="H658" s="74"/>
      <c r="I658" s="74"/>
      <c r="J658" s="74"/>
      <c r="L658" s="55"/>
      <c r="M658" s="56"/>
      <c r="N658" s="57"/>
    </row>
    <row r="659" spans="1:14" s="27" customFormat="1" x14ac:dyDescent="0.35">
      <c r="A659" s="52"/>
      <c r="B659" s="53"/>
      <c r="C659" s="54"/>
      <c r="E659" s="54"/>
      <c r="G659" s="73"/>
      <c r="H659" s="74"/>
      <c r="I659" s="74"/>
      <c r="J659" s="74"/>
      <c r="L659" s="55"/>
      <c r="M659" s="56"/>
      <c r="N659" s="57"/>
    </row>
    <row r="660" spans="1:14" s="27" customFormat="1" x14ac:dyDescent="0.35">
      <c r="A660" s="52"/>
      <c r="B660" s="53"/>
      <c r="C660" s="54"/>
      <c r="E660" s="54"/>
      <c r="G660" s="73"/>
      <c r="H660" s="74"/>
      <c r="I660" s="74"/>
      <c r="J660" s="74"/>
      <c r="L660" s="55"/>
      <c r="M660" s="56"/>
      <c r="N660" s="57"/>
    </row>
    <row r="661" spans="1:14" s="27" customFormat="1" x14ac:dyDescent="0.35">
      <c r="A661" s="52"/>
      <c r="B661" s="53"/>
      <c r="C661" s="54"/>
      <c r="E661" s="54"/>
      <c r="G661" s="73"/>
      <c r="H661" s="74"/>
      <c r="I661" s="74"/>
      <c r="J661" s="74"/>
      <c r="L661" s="55"/>
      <c r="M661" s="56"/>
      <c r="N661" s="57"/>
    </row>
    <row r="662" spans="1:14" s="27" customFormat="1" x14ac:dyDescent="0.35">
      <c r="A662" s="52"/>
      <c r="B662" s="53"/>
      <c r="C662" s="54"/>
      <c r="E662" s="54"/>
      <c r="G662" s="73"/>
      <c r="H662" s="74"/>
      <c r="I662" s="74"/>
      <c r="J662" s="74"/>
      <c r="L662" s="55"/>
      <c r="M662" s="56"/>
      <c r="N662" s="57"/>
    </row>
    <row r="663" spans="1:14" s="27" customFormat="1" x14ac:dyDescent="0.35">
      <c r="A663" s="52"/>
      <c r="B663" s="53"/>
      <c r="C663" s="54"/>
      <c r="E663" s="54"/>
      <c r="G663" s="73"/>
      <c r="H663" s="74"/>
      <c r="I663" s="74"/>
      <c r="J663" s="74"/>
      <c r="L663" s="55"/>
      <c r="M663" s="56"/>
      <c r="N663" s="57"/>
    </row>
    <row r="664" spans="1:14" s="27" customFormat="1" x14ac:dyDescent="0.35">
      <c r="A664" s="52"/>
      <c r="B664" s="53"/>
      <c r="C664" s="54"/>
      <c r="E664" s="54"/>
      <c r="G664" s="73"/>
      <c r="H664" s="74"/>
      <c r="I664" s="74"/>
      <c r="J664" s="74"/>
      <c r="L664" s="55"/>
      <c r="M664" s="56"/>
      <c r="N664" s="57"/>
    </row>
    <row r="665" spans="1:14" s="27" customFormat="1" x14ac:dyDescent="0.35">
      <c r="A665" s="52"/>
      <c r="B665" s="53"/>
      <c r="C665" s="54"/>
      <c r="E665" s="54"/>
      <c r="G665" s="73"/>
      <c r="H665" s="74"/>
      <c r="I665" s="74"/>
      <c r="J665" s="74"/>
      <c r="L665" s="55"/>
      <c r="M665" s="56"/>
      <c r="N665" s="57"/>
    </row>
    <row r="666" spans="1:14" s="27" customFormat="1" x14ac:dyDescent="0.35">
      <c r="A666" s="52"/>
      <c r="B666" s="53"/>
      <c r="C666" s="54"/>
      <c r="E666" s="54"/>
      <c r="G666" s="73"/>
      <c r="H666" s="74"/>
      <c r="I666" s="74"/>
      <c r="J666" s="74"/>
      <c r="L666" s="55"/>
      <c r="M666" s="56"/>
      <c r="N666" s="57"/>
    </row>
    <row r="667" spans="1:14" s="27" customFormat="1" x14ac:dyDescent="0.35">
      <c r="A667" s="52"/>
      <c r="B667" s="53"/>
      <c r="C667" s="54"/>
      <c r="E667" s="54"/>
      <c r="G667" s="73"/>
      <c r="H667" s="74"/>
      <c r="I667" s="74"/>
      <c r="J667" s="74"/>
      <c r="L667" s="55"/>
      <c r="M667" s="56"/>
      <c r="N667" s="57"/>
    </row>
    <row r="668" spans="1:14" s="27" customFormat="1" x14ac:dyDescent="0.35">
      <c r="A668" s="52"/>
      <c r="B668" s="53"/>
      <c r="C668" s="54"/>
      <c r="E668" s="54"/>
      <c r="G668" s="73"/>
      <c r="H668" s="74"/>
      <c r="I668" s="74"/>
      <c r="J668" s="74"/>
      <c r="L668" s="55"/>
      <c r="M668" s="56"/>
      <c r="N668" s="57"/>
    </row>
    <row r="669" spans="1:14" s="27" customFormat="1" x14ac:dyDescent="0.35">
      <c r="A669" s="52"/>
      <c r="B669" s="53"/>
      <c r="C669" s="54"/>
      <c r="E669" s="54"/>
      <c r="G669" s="73"/>
      <c r="H669" s="74"/>
      <c r="I669" s="74"/>
      <c r="J669" s="74"/>
      <c r="L669" s="55"/>
      <c r="M669" s="56"/>
      <c r="N669" s="57"/>
    </row>
    <row r="670" spans="1:14" s="27" customFormat="1" x14ac:dyDescent="0.35">
      <c r="A670" s="52"/>
      <c r="B670" s="53"/>
      <c r="C670" s="54"/>
      <c r="E670" s="54"/>
      <c r="G670" s="73"/>
      <c r="H670" s="74"/>
      <c r="I670" s="74"/>
      <c r="J670" s="74"/>
      <c r="L670" s="55"/>
      <c r="M670" s="56"/>
      <c r="N670" s="57"/>
    </row>
    <row r="671" spans="1:14" s="27" customFormat="1" x14ac:dyDescent="0.35">
      <c r="A671" s="52"/>
      <c r="B671" s="53"/>
      <c r="C671" s="54"/>
      <c r="E671" s="54"/>
      <c r="G671" s="73"/>
      <c r="H671" s="74"/>
      <c r="I671" s="74"/>
      <c r="J671" s="74"/>
      <c r="L671" s="55"/>
      <c r="M671" s="56"/>
      <c r="N671" s="57"/>
    </row>
    <row r="672" spans="1:14" s="27" customFormat="1" x14ac:dyDescent="0.35">
      <c r="A672" s="52"/>
      <c r="B672" s="53"/>
      <c r="C672" s="54"/>
      <c r="E672" s="54"/>
      <c r="G672" s="73"/>
      <c r="H672" s="74"/>
      <c r="I672" s="74"/>
      <c r="J672" s="74"/>
      <c r="L672" s="55"/>
      <c r="M672" s="56"/>
      <c r="N672" s="57"/>
    </row>
    <row r="673" spans="1:14" s="27" customFormat="1" x14ac:dyDescent="0.35">
      <c r="A673" s="52"/>
      <c r="B673" s="53"/>
      <c r="C673" s="54"/>
      <c r="E673" s="54"/>
      <c r="G673" s="73"/>
      <c r="H673" s="74"/>
      <c r="I673" s="74"/>
      <c r="J673" s="74"/>
      <c r="L673" s="55"/>
      <c r="M673" s="56"/>
      <c r="N673" s="57"/>
    </row>
    <row r="674" spans="1:14" s="27" customFormat="1" x14ac:dyDescent="0.35">
      <c r="A674" s="52"/>
      <c r="B674" s="53"/>
      <c r="C674" s="54"/>
      <c r="E674" s="54"/>
      <c r="G674" s="73"/>
      <c r="H674" s="74"/>
      <c r="I674" s="74"/>
      <c r="J674" s="74"/>
      <c r="L674" s="55"/>
      <c r="M674" s="56"/>
      <c r="N674" s="57"/>
    </row>
    <row r="675" spans="1:14" s="27" customFormat="1" x14ac:dyDescent="0.35">
      <c r="A675" s="52"/>
      <c r="B675" s="53"/>
      <c r="C675" s="54"/>
      <c r="E675" s="54"/>
      <c r="G675" s="73"/>
      <c r="H675" s="74"/>
      <c r="I675" s="74"/>
      <c r="J675" s="74"/>
      <c r="L675" s="55"/>
      <c r="M675" s="56"/>
      <c r="N675" s="57"/>
    </row>
    <row r="676" spans="1:14" s="27" customFormat="1" x14ac:dyDescent="0.35">
      <c r="A676" s="52"/>
      <c r="B676" s="53"/>
      <c r="C676" s="54"/>
      <c r="E676" s="54"/>
      <c r="G676" s="73"/>
      <c r="H676" s="74"/>
      <c r="I676" s="74"/>
      <c r="J676" s="74"/>
      <c r="L676" s="55"/>
      <c r="M676" s="56"/>
      <c r="N676" s="57"/>
    </row>
    <row r="677" spans="1:14" s="27" customFormat="1" x14ac:dyDescent="0.35">
      <c r="A677" s="52"/>
      <c r="B677" s="53"/>
      <c r="C677" s="54"/>
      <c r="E677" s="54"/>
      <c r="G677" s="73"/>
      <c r="H677" s="74"/>
      <c r="I677" s="74"/>
      <c r="J677" s="74"/>
      <c r="L677" s="55"/>
      <c r="M677" s="56"/>
      <c r="N677" s="57"/>
    </row>
    <row r="678" spans="1:14" s="27" customFormat="1" x14ac:dyDescent="0.35">
      <c r="A678" s="52"/>
      <c r="B678" s="53"/>
      <c r="C678" s="54"/>
      <c r="E678" s="54"/>
      <c r="G678" s="73"/>
      <c r="H678" s="74"/>
      <c r="I678" s="74"/>
      <c r="J678" s="74"/>
      <c r="L678" s="55"/>
      <c r="M678" s="56"/>
      <c r="N678" s="57"/>
    </row>
    <row r="679" spans="1:14" s="27" customFormat="1" x14ac:dyDescent="0.35">
      <c r="A679" s="52"/>
      <c r="B679" s="53"/>
      <c r="C679" s="54"/>
      <c r="E679" s="54"/>
      <c r="G679" s="73"/>
      <c r="H679" s="74"/>
      <c r="I679" s="74"/>
      <c r="J679" s="74"/>
      <c r="L679" s="55"/>
      <c r="M679" s="56"/>
      <c r="N679" s="57"/>
    </row>
    <row r="680" spans="1:14" s="27" customFormat="1" x14ac:dyDescent="0.35">
      <c r="A680" s="52"/>
      <c r="B680" s="53"/>
      <c r="C680" s="54"/>
      <c r="E680" s="54"/>
      <c r="G680" s="73"/>
      <c r="H680" s="74"/>
      <c r="I680" s="74"/>
      <c r="J680" s="74"/>
      <c r="L680" s="55"/>
      <c r="M680" s="56"/>
      <c r="N680" s="57"/>
    </row>
    <row r="681" spans="1:14" s="27" customFormat="1" x14ac:dyDescent="0.35">
      <c r="A681" s="52"/>
      <c r="B681" s="53"/>
      <c r="C681" s="54"/>
      <c r="E681" s="54"/>
      <c r="G681" s="73"/>
      <c r="H681" s="74"/>
      <c r="I681" s="74"/>
      <c r="J681" s="74"/>
      <c r="L681" s="55"/>
      <c r="M681" s="56"/>
      <c r="N681" s="57"/>
    </row>
    <row r="682" spans="1:14" s="27" customFormat="1" x14ac:dyDescent="0.35">
      <c r="A682" s="52"/>
      <c r="B682" s="53"/>
      <c r="C682" s="54"/>
      <c r="E682" s="54"/>
      <c r="G682" s="73"/>
      <c r="H682" s="74"/>
      <c r="I682" s="74"/>
      <c r="J682" s="74"/>
      <c r="L682" s="55"/>
      <c r="M682" s="56"/>
      <c r="N682" s="57"/>
    </row>
    <row r="683" spans="1:14" s="27" customFormat="1" x14ac:dyDescent="0.35">
      <c r="A683" s="52"/>
      <c r="B683" s="53"/>
      <c r="C683" s="54"/>
      <c r="E683" s="54"/>
      <c r="G683" s="73"/>
      <c r="H683" s="74"/>
      <c r="I683" s="74"/>
      <c r="J683" s="74"/>
      <c r="L683" s="55"/>
      <c r="M683" s="56"/>
      <c r="N683" s="57"/>
    </row>
    <row r="684" spans="1:14" s="27" customFormat="1" x14ac:dyDescent="0.35">
      <c r="A684" s="52"/>
      <c r="B684" s="53"/>
      <c r="C684" s="54"/>
      <c r="E684" s="54"/>
      <c r="G684" s="73"/>
      <c r="H684" s="74"/>
      <c r="I684" s="74"/>
      <c r="J684" s="74"/>
      <c r="L684" s="55"/>
      <c r="M684" s="56"/>
      <c r="N684" s="57"/>
    </row>
    <row r="685" spans="1:14" s="27" customFormat="1" x14ac:dyDescent="0.35">
      <c r="A685" s="52"/>
      <c r="B685" s="53"/>
      <c r="C685" s="54"/>
      <c r="E685" s="54"/>
      <c r="G685" s="73"/>
      <c r="H685" s="74"/>
      <c r="I685" s="74"/>
      <c r="J685" s="74"/>
      <c r="L685" s="55"/>
      <c r="M685" s="56"/>
      <c r="N685" s="57"/>
    </row>
    <row r="686" spans="1:14" s="27" customFormat="1" x14ac:dyDescent="0.35">
      <c r="A686" s="52"/>
      <c r="B686" s="53"/>
      <c r="C686" s="54"/>
      <c r="E686" s="54"/>
      <c r="G686" s="73"/>
      <c r="H686" s="74"/>
      <c r="I686" s="74"/>
      <c r="J686" s="74"/>
      <c r="L686" s="55"/>
      <c r="M686" s="56"/>
      <c r="N686" s="57"/>
    </row>
    <row r="687" spans="1:14" s="27" customFormat="1" x14ac:dyDescent="0.35">
      <c r="A687" s="52"/>
      <c r="B687" s="53"/>
      <c r="C687" s="54"/>
      <c r="E687" s="54"/>
      <c r="G687" s="73"/>
      <c r="H687" s="74"/>
      <c r="I687" s="74"/>
      <c r="J687" s="74"/>
      <c r="L687" s="55"/>
      <c r="M687" s="56"/>
      <c r="N687" s="57"/>
    </row>
    <row r="688" spans="1:14" s="27" customFormat="1" x14ac:dyDescent="0.35">
      <c r="A688" s="52"/>
      <c r="B688" s="53"/>
      <c r="C688" s="54"/>
      <c r="E688" s="54"/>
      <c r="G688" s="73"/>
      <c r="H688" s="74"/>
      <c r="I688" s="74"/>
      <c r="J688" s="74"/>
      <c r="L688" s="55"/>
      <c r="M688" s="56"/>
      <c r="N688" s="57"/>
    </row>
    <row r="689" spans="1:14" s="27" customFormat="1" x14ac:dyDescent="0.35">
      <c r="A689" s="52"/>
      <c r="B689" s="53"/>
      <c r="C689" s="54"/>
      <c r="E689" s="54"/>
      <c r="G689" s="73"/>
      <c r="H689" s="74"/>
      <c r="I689" s="74"/>
      <c r="J689" s="74"/>
      <c r="L689" s="55"/>
      <c r="M689" s="56"/>
      <c r="N689" s="57"/>
    </row>
    <row r="690" spans="1:14" s="27" customFormat="1" x14ac:dyDescent="0.35">
      <c r="A690" s="52"/>
      <c r="B690" s="53"/>
      <c r="C690" s="54"/>
      <c r="E690" s="54"/>
      <c r="G690" s="73"/>
      <c r="H690" s="74"/>
      <c r="I690" s="74"/>
      <c r="J690" s="74"/>
      <c r="L690" s="55"/>
      <c r="M690" s="56"/>
      <c r="N690" s="57"/>
    </row>
    <row r="691" spans="1:14" s="27" customFormat="1" x14ac:dyDescent="0.35">
      <c r="A691" s="52"/>
      <c r="B691" s="53"/>
      <c r="C691" s="54"/>
      <c r="E691" s="54"/>
      <c r="G691" s="73"/>
      <c r="H691" s="74"/>
      <c r="I691" s="74"/>
      <c r="J691" s="74"/>
      <c r="L691" s="55"/>
      <c r="M691" s="56"/>
      <c r="N691" s="57"/>
    </row>
    <row r="692" spans="1:14" s="27" customFormat="1" x14ac:dyDescent="0.35">
      <c r="A692" s="52"/>
      <c r="B692" s="53"/>
      <c r="C692" s="54"/>
      <c r="E692" s="54"/>
      <c r="G692" s="73"/>
      <c r="H692" s="74"/>
      <c r="I692" s="74"/>
      <c r="J692" s="74"/>
      <c r="L692" s="55"/>
      <c r="M692" s="56"/>
      <c r="N692" s="57"/>
    </row>
    <row r="693" spans="1:14" s="27" customFormat="1" x14ac:dyDescent="0.35">
      <c r="A693" s="52"/>
      <c r="B693" s="53"/>
      <c r="C693" s="54"/>
      <c r="E693" s="54"/>
      <c r="G693" s="73"/>
      <c r="H693" s="74"/>
      <c r="I693" s="74"/>
      <c r="J693" s="74"/>
      <c r="L693" s="55"/>
      <c r="M693" s="56"/>
      <c r="N693" s="57"/>
    </row>
    <row r="694" spans="1:14" s="27" customFormat="1" x14ac:dyDescent="0.35">
      <c r="A694" s="52"/>
      <c r="B694" s="53"/>
      <c r="C694" s="54"/>
      <c r="E694" s="54"/>
      <c r="G694" s="73"/>
      <c r="H694" s="74"/>
      <c r="I694" s="74"/>
      <c r="J694" s="74"/>
      <c r="L694" s="55"/>
      <c r="M694" s="56"/>
      <c r="N694" s="57"/>
    </row>
    <row r="695" spans="1:14" s="27" customFormat="1" x14ac:dyDescent="0.35">
      <c r="A695" s="52"/>
      <c r="B695" s="53"/>
      <c r="C695" s="54"/>
      <c r="E695" s="54"/>
      <c r="G695" s="73"/>
      <c r="H695" s="74"/>
      <c r="I695" s="74"/>
      <c r="J695" s="74"/>
      <c r="L695" s="55"/>
      <c r="M695" s="56"/>
      <c r="N695" s="57"/>
    </row>
    <row r="696" spans="1:14" s="27" customFormat="1" x14ac:dyDescent="0.35">
      <c r="A696" s="52"/>
      <c r="B696" s="53"/>
      <c r="C696" s="54"/>
      <c r="E696" s="54"/>
      <c r="G696" s="73"/>
      <c r="H696" s="74"/>
      <c r="I696" s="74"/>
      <c r="J696" s="74"/>
      <c r="L696" s="55"/>
      <c r="M696" s="56"/>
      <c r="N696" s="57"/>
    </row>
    <row r="697" spans="1:14" s="27" customFormat="1" x14ac:dyDescent="0.35">
      <c r="A697" s="52"/>
      <c r="B697" s="53"/>
      <c r="C697" s="54"/>
      <c r="E697" s="54"/>
      <c r="G697" s="73"/>
      <c r="H697" s="74"/>
      <c r="I697" s="74"/>
      <c r="J697" s="74"/>
      <c r="L697" s="55"/>
      <c r="M697" s="56"/>
      <c r="N697" s="57"/>
    </row>
    <row r="698" spans="1:14" s="27" customFormat="1" x14ac:dyDescent="0.35">
      <c r="A698" s="52"/>
      <c r="B698" s="53"/>
      <c r="C698" s="54"/>
      <c r="E698" s="54"/>
      <c r="G698" s="73"/>
      <c r="H698" s="74"/>
      <c r="I698" s="74"/>
      <c r="J698" s="74"/>
      <c r="L698" s="55"/>
      <c r="M698" s="56"/>
      <c r="N698" s="57"/>
    </row>
    <row r="699" spans="1:14" s="27" customFormat="1" x14ac:dyDescent="0.35">
      <c r="A699" s="52"/>
      <c r="B699" s="53"/>
      <c r="C699" s="54"/>
      <c r="E699" s="54"/>
      <c r="G699" s="73"/>
      <c r="H699" s="74"/>
      <c r="I699" s="74"/>
      <c r="J699" s="74"/>
      <c r="L699" s="55"/>
      <c r="M699" s="56"/>
      <c r="N699" s="57"/>
    </row>
    <row r="700" spans="1:14" s="27" customFormat="1" x14ac:dyDescent="0.35">
      <c r="A700" s="52"/>
      <c r="B700" s="53"/>
      <c r="C700" s="54"/>
      <c r="E700" s="54"/>
      <c r="G700" s="73"/>
      <c r="H700" s="74"/>
      <c r="I700" s="74"/>
      <c r="J700" s="74"/>
      <c r="L700" s="55"/>
      <c r="M700" s="56"/>
      <c r="N700" s="57"/>
    </row>
    <row r="701" spans="1:14" s="27" customFormat="1" x14ac:dyDescent="0.35">
      <c r="A701" s="52"/>
      <c r="B701" s="53"/>
      <c r="C701" s="54"/>
      <c r="E701" s="54"/>
      <c r="G701" s="73"/>
      <c r="H701" s="74"/>
      <c r="I701" s="74"/>
      <c r="J701" s="74"/>
      <c r="L701" s="55"/>
      <c r="M701" s="56"/>
      <c r="N701" s="57"/>
    </row>
    <row r="702" spans="1:14" s="27" customFormat="1" x14ac:dyDescent="0.35">
      <c r="A702" s="52"/>
      <c r="B702" s="53"/>
      <c r="C702" s="54"/>
      <c r="E702" s="54"/>
      <c r="G702" s="73"/>
      <c r="H702" s="74"/>
      <c r="I702" s="74"/>
      <c r="J702" s="74"/>
      <c r="L702" s="55"/>
      <c r="M702" s="56"/>
      <c r="N702" s="57"/>
    </row>
    <row r="703" spans="1:14" s="27" customFormat="1" x14ac:dyDescent="0.35">
      <c r="A703" s="52"/>
      <c r="B703" s="53"/>
      <c r="C703" s="54"/>
      <c r="E703" s="54"/>
      <c r="G703" s="73"/>
      <c r="H703" s="74"/>
      <c r="I703" s="74"/>
      <c r="J703" s="74"/>
      <c r="L703" s="55"/>
      <c r="M703" s="56"/>
      <c r="N703" s="57"/>
    </row>
    <row r="704" spans="1:14" s="27" customFormat="1" x14ac:dyDescent="0.35">
      <c r="A704" s="52"/>
      <c r="B704" s="53"/>
      <c r="C704" s="54"/>
      <c r="E704" s="54"/>
      <c r="G704" s="73"/>
      <c r="H704" s="74"/>
      <c r="I704" s="74"/>
      <c r="J704" s="74"/>
      <c r="L704" s="55"/>
      <c r="M704" s="56"/>
      <c r="N704" s="57"/>
    </row>
    <row r="705" spans="1:14" s="27" customFormat="1" x14ac:dyDescent="0.35">
      <c r="A705" s="52"/>
      <c r="B705" s="53"/>
      <c r="C705" s="54"/>
      <c r="E705" s="54"/>
      <c r="G705" s="73"/>
      <c r="H705" s="74"/>
      <c r="I705" s="74"/>
      <c r="J705" s="74"/>
      <c r="L705" s="55"/>
      <c r="M705" s="56"/>
      <c r="N705" s="57"/>
    </row>
    <row r="706" spans="1:14" s="27" customFormat="1" x14ac:dyDescent="0.35">
      <c r="A706" s="52"/>
      <c r="B706" s="53"/>
      <c r="C706" s="54"/>
      <c r="E706" s="54"/>
      <c r="G706" s="73"/>
      <c r="H706" s="74"/>
      <c r="I706" s="74"/>
      <c r="J706" s="74"/>
      <c r="L706" s="55"/>
      <c r="M706" s="56"/>
      <c r="N706" s="57"/>
    </row>
    <row r="707" spans="1:14" s="27" customFormat="1" x14ac:dyDescent="0.35">
      <c r="A707" s="52"/>
      <c r="B707" s="53"/>
      <c r="C707" s="54"/>
      <c r="E707" s="54"/>
      <c r="G707" s="73"/>
      <c r="H707" s="74"/>
      <c r="I707" s="74"/>
      <c r="J707" s="74"/>
      <c r="L707" s="55"/>
      <c r="M707" s="56"/>
      <c r="N707" s="57"/>
    </row>
    <row r="708" spans="1:14" s="27" customFormat="1" x14ac:dyDescent="0.35">
      <c r="A708" s="52"/>
      <c r="B708" s="53"/>
      <c r="C708" s="54"/>
      <c r="E708" s="54"/>
      <c r="G708" s="73"/>
      <c r="H708" s="74"/>
      <c r="I708" s="74"/>
      <c r="J708" s="74"/>
      <c r="L708" s="55"/>
      <c r="M708" s="56"/>
      <c r="N708" s="57"/>
    </row>
    <row r="709" spans="1:14" s="27" customFormat="1" x14ac:dyDescent="0.35">
      <c r="A709" s="52"/>
      <c r="B709" s="53"/>
      <c r="C709" s="54"/>
      <c r="E709" s="54"/>
      <c r="G709" s="73"/>
      <c r="H709" s="74"/>
      <c r="I709" s="74"/>
      <c r="J709" s="74"/>
      <c r="L709" s="55"/>
      <c r="M709" s="56"/>
      <c r="N709" s="57"/>
    </row>
    <row r="710" spans="1:14" s="27" customFormat="1" x14ac:dyDescent="0.35">
      <c r="A710" s="52"/>
      <c r="B710" s="53"/>
      <c r="C710" s="54"/>
      <c r="E710" s="54"/>
      <c r="G710" s="73"/>
      <c r="H710" s="74"/>
      <c r="I710" s="74"/>
      <c r="J710" s="74"/>
      <c r="L710" s="55"/>
      <c r="M710" s="56"/>
      <c r="N710" s="57"/>
    </row>
    <row r="711" spans="1:14" s="27" customFormat="1" x14ac:dyDescent="0.35">
      <c r="A711" s="52"/>
      <c r="B711" s="53"/>
      <c r="C711" s="54"/>
      <c r="E711" s="54"/>
      <c r="G711" s="73"/>
      <c r="H711" s="74"/>
      <c r="I711" s="74"/>
      <c r="J711" s="74"/>
      <c r="L711" s="55"/>
      <c r="M711" s="56"/>
      <c r="N711" s="57"/>
    </row>
    <row r="712" spans="1:14" s="27" customFormat="1" x14ac:dyDescent="0.35">
      <c r="A712" s="52"/>
      <c r="B712" s="53"/>
      <c r="C712" s="54"/>
      <c r="E712" s="54"/>
      <c r="G712" s="73"/>
      <c r="H712" s="74"/>
      <c r="I712" s="74"/>
      <c r="J712" s="74"/>
      <c r="L712" s="55"/>
      <c r="M712" s="56"/>
      <c r="N712" s="57"/>
    </row>
    <row r="713" spans="1:14" s="27" customFormat="1" x14ac:dyDescent="0.35">
      <c r="A713" s="52"/>
      <c r="B713" s="53"/>
      <c r="C713" s="54"/>
      <c r="E713" s="54"/>
      <c r="G713" s="73"/>
      <c r="H713" s="74"/>
      <c r="I713" s="74"/>
      <c r="J713" s="74"/>
      <c r="L713" s="55"/>
      <c r="M713" s="56"/>
      <c r="N713" s="57"/>
    </row>
    <row r="714" spans="1:14" s="27" customFormat="1" x14ac:dyDescent="0.35">
      <c r="A714" s="52"/>
      <c r="B714" s="53"/>
      <c r="C714" s="54"/>
      <c r="E714" s="54"/>
      <c r="G714" s="73"/>
      <c r="H714" s="74"/>
      <c r="I714" s="74"/>
      <c r="J714" s="74"/>
      <c r="L714" s="55"/>
      <c r="M714" s="56"/>
      <c r="N714" s="57"/>
    </row>
    <row r="715" spans="1:14" s="27" customFormat="1" x14ac:dyDescent="0.35">
      <c r="A715" s="52"/>
      <c r="B715" s="53"/>
      <c r="C715" s="54"/>
      <c r="E715" s="54"/>
      <c r="G715" s="73"/>
      <c r="H715" s="74"/>
      <c r="I715" s="74"/>
      <c r="J715" s="74"/>
      <c r="L715" s="55"/>
      <c r="M715" s="56"/>
      <c r="N715" s="57"/>
    </row>
    <row r="716" spans="1:14" s="27" customFormat="1" x14ac:dyDescent="0.35">
      <c r="A716" s="52"/>
      <c r="B716" s="53"/>
      <c r="C716" s="54"/>
      <c r="E716" s="54"/>
      <c r="G716" s="73"/>
      <c r="H716" s="74"/>
      <c r="I716" s="74"/>
      <c r="J716" s="74"/>
      <c r="L716" s="55"/>
      <c r="M716" s="56"/>
      <c r="N716" s="57"/>
    </row>
    <row r="717" spans="1:14" s="27" customFormat="1" x14ac:dyDescent="0.35">
      <c r="A717" s="52"/>
      <c r="B717" s="53"/>
      <c r="C717" s="54"/>
      <c r="E717" s="54"/>
      <c r="G717" s="73"/>
      <c r="H717" s="74"/>
      <c r="I717" s="74"/>
      <c r="J717" s="74"/>
      <c r="L717" s="55"/>
      <c r="M717" s="56"/>
      <c r="N717" s="57"/>
    </row>
    <row r="718" spans="1:14" s="27" customFormat="1" x14ac:dyDescent="0.35">
      <c r="A718" s="52"/>
      <c r="B718" s="53"/>
      <c r="C718" s="54"/>
      <c r="E718" s="54"/>
      <c r="G718" s="73"/>
      <c r="H718" s="74"/>
      <c r="I718" s="74"/>
      <c r="J718" s="74"/>
      <c r="L718" s="55"/>
      <c r="M718" s="56"/>
      <c r="N718" s="57"/>
    </row>
    <row r="719" spans="1:14" s="27" customFormat="1" x14ac:dyDescent="0.35">
      <c r="A719" s="52"/>
      <c r="B719" s="53"/>
      <c r="C719" s="54"/>
      <c r="E719" s="54"/>
      <c r="G719" s="73"/>
      <c r="H719" s="74"/>
      <c r="I719" s="74"/>
      <c r="J719" s="74"/>
      <c r="L719" s="55"/>
      <c r="M719" s="56"/>
      <c r="N719" s="57"/>
    </row>
    <row r="720" spans="1:14" s="27" customFormat="1" x14ac:dyDescent="0.35">
      <c r="A720" s="52"/>
      <c r="B720" s="53"/>
      <c r="C720" s="54"/>
      <c r="E720" s="54"/>
      <c r="G720" s="73"/>
      <c r="H720" s="74"/>
      <c r="I720" s="74"/>
      <c r="J720" s="74"/>
      <c r="L720" s="55"/>
      <c r="M720" s="56"/>
      <c r="N720" s="57"/>
    </row>
    <row r="721" spans="1:14" s="27" customFormat="1" x14ac:dyDescent="0.35">
      <c r="A721" s="52"/>
      <c r="B721" s="53"/>
      <c r="C721" s="54"/>
      <c r="E721" s="54"/>
      <c r="G721" s="73"/>
      <c r="H721" s="74"/>
      <c r="I721" s="74"/>
      <c r="J721" s="74"/>
      <c r="L721" s="55"/>
      <c r="M721" s="56"/>
      <c r="N721" s="57"/>
    </row>
    <row r="722" spans="1:14" s="27" customFormat="1" x14ac:dyDescent="0.35">
      <c r="A722" s="52"/>
      <c r="B722" s="53"/>
      <c r="C722" s="54"/>
      <c r="E722" s="54"/>
      <c r="G722" s="73"/>
      <c r="H722" s="74"/>
      <c r="I722" s="74"/>
      <c r="J722" s="74"/>
      <c r="L722" s="55"/>
      <c r="M722" s="56"/>
      <c r="N722" s="57"/>
    </row>
    <row r="723" spans="1:14" s="27" customFormat="1" x14ac:dyDescent="0.35">
      <c r="A723" s="52"/>
      <c r="B723" s="53"/>
      <c r="C723" s="54"/>
      <c r="E723" s="54"/>
      <c r="G723" s="73"/>
      <c r="H723" s="74"/>
      <c r="I723" s="74"/>
      <c r="J723" s="74"/>
      <c r="L723" s="55"/>
      <c r="M723" s="56"/>
      <c r="N723" s="57"/>
    </row>
    <row r="724" spans="1:14" s="27" customFormat="1" x14ac:dyDescent="0.35">
      <c r="A724" s="52"/>
      <c r="B724" s="53"/>
      <c r="C724" s="54"/>
      <c r="E724" s="54"/>
      <c r="G724" s="73"/>
      <c r="H724" s="74"/>
      <c r="I724" s="74"/>
      <c r="J724" s="74"/>
      <c r="L724" s="55"/>
      <c r="M724" s="56"/>
      <c r="N724" s="57"/>
    </row>
    <row r="725" spans="1:14" s="27" customFormat="1" x14ac:dyDescent="0.35">
      <c r="A725" s="52"/>
      <c r="B725" s="53"/>
      <c r="C725" s="54"/>
      <c r="E725" s="54"/>
      <c r="G725" s="73"/>
      <c r="H725" s="74"/>
      <c r="I725" s="74"/>
      <c r="J725" s="74"/>
      <c r="L725" s="55"/>
      <c r="M725" s="56"/>
      <c r="N725" s="57"/>
    </row>
    <row r="726" spans="1:14" s="27" customFormat="1" x14ac:dyDescent="0.35">
      <c r="A726" s="52"/>
      <c r="B726" s="53"/>
      <c r="C726" s="54"/>
      <c r="E726" s="54"/>
      <c r="G726" s="73"/>
      <c r="H726" s="74"/>
      <c r="I726" s="74"/>
      <c r="J726" s="74"/>
      <c r="L726" s="55"/>
      <c r="M726" s="56"/>
      <c r="N726" s="57"/>
    </row>
    <row r="727" spans="1:14" s="27" customFormat="1" x14ac:dyDescent="0.35">
      <c r="A727" s="52"/>
      <c r="B727" s="53"/>
      <c r="C727" s="54"/>
      <c r="E727" s="54"/>
      <c r="G727" s="73"/>
      <c r="H727" s="74"/>
      <c r="I727" s="74"/>
      <c r="J727" s="74"/>
      <c r="L727" s="55"/>
      <c r="M727" s="56"/>
      <c r="N727" s="57"/>
    </row>
    <row r="728" spans="1:14" s="27" customFormat="1" x14ac:dyDescent="0.35">
      <c r="A728" s="52"/>
      <c r="B728" s="53"/>
      <c r="C728" s="54"/>
      <c r="E728" s="54"/>
      <c r="G728" s="73"/>
      <c r="H728" s="74"/>
      <c r="I728" s="74"/>
      <c r="J728" s="74"/>
      <c r="L728" s="55"/>
      <c r="M728" s="56"/>
      <c r="N728" s="57"/>
    </row>
    <row r="729" spans="1:14" s="27" customFormat="1" x14ac:dyDescent="0.35">
      <c r="A729" s="52"/>
      <c r="B729" s="53"/>
      <c r="C729" s="54"/>
      <c r="E729" s="54"/>
      <c r="G729" s="73"/>
      <c r="H729" s="74"/>
      <c r="I729" s="74"/>
      <c r="J729" s="74"/>
      <c r="L729" s="55"/>
      <c r="M729" s="56"/>
      <c r="N729" s="57"/>
    </row>
    <row r="730" spans="1:14" s="27" customFormat="1" x14ac:dyDescent="0.35">
      <c r="A730" s="52"/>
      <c r="B730" s="53"/>
      <c r="C730" s="54"/>
      <c r="E730" s="54"/>
      <c r="G730" s="73"/>
      <c r="H730" s="74"/>
      <c r="I730" s="74"/>
      <c r="J730" s="74"/>
      <c r="L730" s="55"/>
      <c r="M730" s="56"/>
      <c r="N730" s="57"/>
    </row>
    <row r="731" spans="1:14" s="27" customFormat="1" x14ac:dyDescent="0.35">
      <c r="A731" s="52"/>
      <c r="B731" s="53"/>
      <c r="C731" s="54"/>
      <c r="E731" s="54"/>
      <c r="G731" s="73"/>
      <c r="H731" s="74"/>
      <c r="I731" s="74"/>
      <c r="J731" s="74"/>
      <c r="L731" s="55"/>
      <c r="M731" s="56"/>
      <c r="N731" s="57"/>
    </row>
    <row r="732" spans="1:14" s="27" customFormat="1" x14ac:dyDescent="0.35">
      <c r="A732" s="52"/>
      <c r="B732" s="53"/>
      <c r="C732" s="54"/>
      <c r="E732" s="54"/>
      <c r="G732" s="73"/>
      <c r="H732" s="74"/>
      <c r="I732" s="74"/>
      <c r="J732" s="74"/>
      <c r="L732" s="55"/>
      <c r="M732" s="56"/>
      <c r="N732" s="57"/>
    </row>
    <row r="733" spans="1:14" s="27" customFormat="1" x14ac:dyDescent="0.35">
      <c r="A733" s="52"/>
      <c r="B733" s="53"/>
      <c r="C733" s="54"/>
      <c r="E733" s="54"/>
      <c r="G733" s="73"/>
      <c r="H733" s="74"/>
      <c r="I733" s="74"/>
      <c r="J733" s="74"/>
      <c r="L733" s="55"/>
      <c r="M733" s="56"/>
      <c r="N733" s="57"/>
    </row>
    <row r="734" spans="1:14" s="27" customFormat="1" x14ac:dyDescent="0.35">
      <c r="A734" s="52"/>
      <c r="B734" s="53"/>
      <c r="C734" s="54"/>
      <c r="E734" s="54"/>
      <c r="G734" s="73"/>
      <c r="H734" s="74"/>
      <c r="I734" s="74"/>
      <c r="J734" s="74"/>
      <c r="L734" s="55"/>
      <c r="M734" s="56"/>
      <c r="N734" s="57"/>
    </row>
    <row r="735" spans="1:14" s="27" customFormat="1" x14ac:dyDescent="0.35">
      <c r="A735" s="52"/>
      <c r="B735" s="53"/>
      <c r="C735" s="54"/>
      <c r="E735" s="54"/>
      <c r="G735" s="73"/>
      <c r="H735" s="74"/>
      <c r="I735" s="74"/>
      <c r="J735" s="74"/>
      <c r="L735" s="55"/>
      <c r="M735" s="56"/>
      <c r="N735" s="57"/>
    </row>
    <row r="736" spans="1:14" s="27" customFormat="1" x14ac:dyDescent="0.35">
      <c r="A736" s="52"/>
      <c r="B736" s="53"/>
      <c r="C736" s="54"/>
      <c r="E736" s="54"/>
      <c r="G736" s="73"/>
      <c r="H736" s="74"/>
      <c r="I736" s="74"/>
      <c r="J736" s="74"/>
      <c r="L736" s="55"/>
      <c r="M736" s="56"/>
      <c r="N736" s="57"/>
    </row>
    <row r="737" spans="1:14" s="27" customFormat="1" x14ac:dyDescent="0.35">
      <c r="A737" s="52"/>
      <c r="B737" s="53"/>
      <c r="C737" s="54"/>
      <c r="E737" s="54"/>
      <c r="G737" s="73"/>
      <c r="H737" s="74"/>
      <c r="I737" s="74"/>
      <c r="J737" s="74"/>
      <c r="L737" s="55"/>
      <c r="M737" s="56"/>
      <c r="N737" s="57"/>
    </row>
    <row r="738" spans="1:14" s="27" customFormat="1" x14ac:dyDescent="0.35">
      <c r="A738" s="52"/>
      <c r="B738" s="53"/>
      <c r="C738" s="54"/>
      <c r="E738" s="54"/>
      <c r="G738" s="73"/>
      <c r="H738" s="74"/>
      <c r="I738" s="74"/>
      <c r="J738" s="74"/>
      <c r="L738" s="55"/>
      <c r="M738" s="56"/>
      <c r="N738" s="57"/>
    </row>
    <row r="739" spans="1:14" s="27" customFormat="1" x14ac:dyDescent="0.35">
      <c r="A739" s="52"/>
      <c r="B739" s="53"/>
      <c r="C739" s="54"/>
      <c r="E739" s="54"/>
      <c r="G739" s="73"/>
      <c r="H739" s="74"/>
      <c r="I739" s="74"/>
      <c r="J739" s="74"/>
      <c r="L739" s="55"/>
      <c r="M739" s="56"/>
      <c r="N739" s="57"/>
    </row>
    <row r="740" spans="1:14" s="27" customFormat="1" x14ac:dyDescent="0.35">
      <c r="A740" s="52"/>
      <c r="B740" s="53"/>
      <c r="C740" s="54"/>
      <c r="E740" s="54"/>
      <c r="G740" s="73"/>
      <c r="H740" s="74"/>
      <c r="I740" s="74"/>
      <c r="J740" s="74"/>
      <c r="L740" s="55"/>
      <c r="M740" s="56"/>
      <c r="N740" s="57"/>
    </row>
    <row r="741" spans="1:14" s="27" customFormat="1" x14ac:dyDescent="0.35">
      <c r="A741" s="52"/>
      <c r="B741" s="53"/>
      <c r="C741" s="54"/>
      <c r="E741" s="54"/>
      <c r="G741" s="73"/>
      <c r="H741" s="74"/>
      <c r="I741" s="74"/>
      <c r="J741" s="74"/>
      <c r="L741" s="55"/>
      <c r="M741" s="56"/>
      <c r="N741" s="57"/>
    </row>
    <row r="742" spans="1:14" s="27" customFormat="1" x14ac:dyDescent="0.35">
      <c r="A742" s="52"/>
      <c r="B742" s="53"/>
      <c r="C742" s="54"/>
      <c r="E742" s="54"/>
      <c r="G742" s="73"/>
      <c r="H742" s="74"/>
      <c r="I742" s="74"/>
      <c r="J742" s="74"/>
      <c r="L742" s="55"/>
      <c r="M742" s="56"/>
      <c r="N742" s="57"/>
    </row>
    <row r="743" spans="1:14" s="27" customFormat="1" x14ac:dyDescent="0.35">
      <c r="A743" s="52"/>
      <c r="B743" s="53"/>
      <c r="C743" s="54"/>
      <c r="E743" s="54"/>
      <c r="G743" s="73"/>
      <c r="H743" s="74"/>
      <c r="I743" s="74"/>
      <c r="J743" s="74"/>
      <c r="L743" s="55"/>
      <c r="M743" s="56"/>
      <c r="N743" s="57"/>
    </row>
    <row r="744" spans="1:14" s="27" customFormat="1" x14ac:dyDescent="0.35">
      <c r="A744" s="52"/>
      <c r="B744" s="53"/>
      <c r="C744" s="54"/>
      <c r="E744" s="54"/>
      <c r="G744" s="73"/>
      <c r="H744" s="74"/>
      <c r="I744" s="74"/>
      <c r="J744" s="74"/>
      <c r="L744" s="55"/>
      <c r="M744" s="56"/>
      <c r="N744" s="57"/>
    </row>
    <row r="745" spans="1:14" s="27" customFormat="1" x14ac:dyDescent="0.35">
      <c r="A745" s="52"/>
      <c r="B745" s="53"/>
      <c r="C745" s="54"/>
      <c r="E745" s="54"/>
      <c r="G745" s="73"/>
      <c r="H745" s="74"/>
      <c r="I745" s="74"/>
      <c r="J745" s="74"/>
      <c r="L745" s="55"/>
      <c r="M745" s="56"/>
      <c r="N745" s="57"/>
    </row>
    <row r="746" spans="1:14" s="27" customFormat="1" x14ac:dyDescent="0.35">
      <c r="A746" s="52"/>
      <c r="B746" s="53"/>
      <c r="C746" s="54"/>
      <c r="E746" s="54"/>
      <c r="G746" s="73"/>
      <c r="H746" s="74"/>
      <c r="I746" s="74"/>
      <c r="J746" s="74"/>
      <c r="L746" s="55"/>
      <c r="M746" s="56"/>
      <c r="N746" s="57"/>
    </row>
    <row r="747" spans="1:14" s="27" customFormat="1" x14ac:dyDescent="0.35">
      <c r="A747" s="52"/>
      <c r="B747" s="53"/>
      <c r="C747" s="54"/>
      <c r="E747" s="54"/>
      <c r="G747" s="73"/>
      <c r="H747" s="74"/>
      <c r="I747" s="74"/>
      <c r="J747" s="74"/>
      <c r="L747" s="55"/>
      <c r="M747" s="56"/>
      <c r="N747" s="57"/>
    </row>
    <row r="748" spans="1:14" s="27" customFormat="1" x14ac:dyDescent="0.35">
      <c r="A748" s="52"/>
      <c r="B748" s="53"/>
      <c r="C748" s="54"/>
      <c r="E748" s="54"/>
      <c r="G748" s="73"/>
      <c r="H748" s="74"/>
      <c r="I748" s="74"/>
      <c r="J748" s="74"/>
      <c r="L748" s="55"/>
      <c r="M748" s="56"/>
      <c r="N748" s="57"/>
    </row>
    <row r="749" spans="1:14" s="27" customFormat="1" x14ac:dyDescent="0.35">
      <c r="A749" s="52"/>
      <c r="B749" s="53"/>
      <c r="C749" s="54"/>
      <c r="E749" s="54"/>
      <c r="G749" s="73"/>
      <c r="H749" s="74"/>
      <c r="I749" s="74"/>
      <c r="J749" s="74"/>
      <c r="L749" s="55"/>
      <c r="M749" s="56"/>
      <c r="N749" s="57"/>
    </row>
    <row r="750" spans="1:14" s="27" customFormat="1" x14ac:dyDescent="0.35">
      <c r="A750" s="52"/>
      <c r="B750" s="53"/>
      <c r="C750" s="54"/>
      <c r="E750" s="54"/>
      <c r="G750" s="73"/>
      <c r="H750" s="74"/>
      <c r="I750" s="74"/>
      <c r="J750" s="74"/>
      <c r="L750" s="55"/>
      <c r="M750" s="56"/>
      <c r="N750" s="57"/>
    </row>
    <row r="751" spans="1:14" s="27" customFormat="1" x14ac:dyDescent="0.35">
      <c r="A751" s="52"/>
      <c r="B751" s="53"/>
      <c r="C751" s="54"/>
      <c r="E751" s="54"/>
      <c r="G751" s="73"/>
      <c r="H751" s="74"/>
      <c r="I751" s="74"/>
      <c r="J751" s="74"/>
      <c r="L751" s="55"/>
      <c r="M751" s="56"/>
      <c r="N751" s="57"/>
    </row>
    <row r="752" spans="1:14" s="27" customFormat="1" x14ac:dyDescent="0.35">
      <c r="A752" s="52"/>
      <c r="B752" s="53"/>
      <c r="C752" s="54"/>
      <c r="E752" s="54"/>
      <c r="G752" s="73"/>
      <c r="H752" s="74"/>
      <c r="I752" s="74"/>
      <c r="J752" s="74"/>
      <c r="L752" s="55"/>
      <c r="M752" s="56"/>
      <c r="N752" s="57"/>
    </row>
    <row r="753" spans="1:14" s="27" customFormat="1" x14ac:dyDescent="0.35">
      <c r="A753" s="52"/>
      <c r="B753" s="53"/>
      <c r="C753" s="54"/>
      <c r="E753" s="54"/>
      <c r="G753" s="73"/>
      <c r="H753" s="74"/>
      <c r="I753" s="74"/>
      <c r="J753" s="74"/>
      <c r="L753" s="55"/>
      <c r="M753" s="56"/>
      <c r="N753" s="57"/>
    </row>
    <row r="754" spans="1:14" s="27" customFormat="1" x14ac:dyDescent="0.35">
      <c r="A754" s="52"/>
      <c r="B754" s="53"/>
      <c r="C754" s="54"/>
      <c r="E754" s="54"/>
      <c r="G754" s="73"/>
      <c r="H754" s="74"/>
      <c r="I754" s="74"/>
      <c r="J754" s="74"/>
      <c r="L754" s="55"/>
      <c r="M754" s="56"/>
      <c r="N754" s="57"/>
    </row>
    <row r="755" spans="1:14" s="27" customFormat="1" x14ac:dyDescent="0.35">
      <c r="A755" s="52"/>
      <c r="B755" s="53"/>
      <c r="C755" s="54"/>
      <c r="E755" s="54"/>
      <c r="G755" s="73"/>
      <c r="H755" s="74"/>
      <c r="I755" s="74"/>
      <c r="J755" s="74"/>
      <c r="L755" s="55"/>
      <c r="M755" s="56"/>
      <c r="N755" s="57"/>
    </row>
    <row r="756" spans="1:14" s="27" customFormat="1" x14ac:dyDescent="0.35">
      <c r="A756" s="52"/>
      <c r="B756" s="53"/>
      <c r="C756" s="54"/>
      <c r="E756" s="54"/>
      <c r="G756" s="73"/>
      <c r="H756" s="74"/>
      <c r="I756" s="74"/>
      <c r="J756" s="74"/>
      <c r="L756" s="55"/>
      <c r="M756" s="56"/>
      <c r="N756" s="57"/>
    </row>
    <row r="757" spans="1:14" s="27" customFormat="1" x14ac:dyDescent="0.35">
      <c r="A757" s="52"/>
      <c r="B757" s="53"/>
      <c r="C757" s="54"/>
      <c r="E757" s="54"/>
      <c r="G757" s="73"/>
      <c r="H757" s="74"/>
      <c r="I757" s="74"/>
      <c r="J757" s="74"/>
      <c r="L757" s="55"/>
      <c r="M757" s="56"/>
      <c r="N757" s="57"/>
    </row>
    <row r="758" spans="1:14" s="27" customFormat="1" x14ac:dyDescent="0.35">
      <c r="A758" s="52"/>
      <c r="B758" s="53"/>
      <c r="C758" s="54"/>
      <c r="E758" s="54"/>
      <c r="G758" s="73"/>
      <c r="H758" s="74"/>
      <c r="I758" s="74"/>
      <c r="J758" s="74"/>
      <c r="L758" s="55"/>
      <c r="M758" s="56"/>
      <c r="N758" s="57"/>
    </row>
    <row r="759" spans="1:14" s="27" customFormat="1" x14ac:dyDescent="0.35">
      <c r="A759" s="52"/>
      <c r="B759" s="53"/>
      <c r="C759" s="54"/>
      <c r="E759" s="54"/>
      <c r="G759" s="73"/>
      <c r="H759" s="74"/>
      <c r="I759" s="74"/>
      <c r="J759" s="74"/>
      <c r="L759" s="55"/>
      <c r="M759" s="56"/>
      <c r="N759" s="57"/>
    </row>
    <row r="760" spans="1:14" s="27" customFormat="1" x14ac:dyDescent="0.35">
      <c r="A760" s="52"/>
      <c r="B760" s="53"/>
      <c r="C760" s="54"/>
      <c r="E760" s="54"/>
      <c r="G760" s="73"/>
      <c r="H760" s="74"/>
      <c r="I760" s="74"/>
      <c r="J760" s="74"/>
      <c r="L760" s="55"/>
      <c r="M760" s="56"/>
      <c r="N760" s="57"/>
    </row>
    <row r="761" spans="1:14" s="27" customFormat="1" x14ac:dyDescent="0.35">
      <c r="A761" s="52"/>
      <c r="B761" s="53"/>
      <c r="C761" s="54"/>
      <c r="E761" s="54"/>
      <c r="G761" s="73"/>
      <c r="H761" s="74"/>
      <c r="I761" s="74"/>
      <c r="J761" s="74"/>
      <c r="L761" s="55"/>
      <c r="M761" s="56"/>
      <c r="N761" s="57"/>
    </row>
    <row r="762" spans="1:14" s="27" customFormat="1" x14ac:dyDescent="0.35">
      <c r="A762" s="52"/>
      <c r="B762" s="53"/>
      <c r="C762" s="54"/>
      <c r="E762" s="54"/>
      <c r="G762" s="73"/>
      <c r="H762" s="74"/>
      <c r="I762" s="74"/>
      <c r="J762" s="74"/>
      <c r="L762" s="55"/>
      <c r="M762" s="56"/>
      <c r="N762" s="57"/>
    </row>
    <row r="763" spans="1:14" s="27" customFormat="1" x14ac:dyDescent="0.35">
      <c r="A763" s="52"/>
      <c r="B763" s="53"/>
      <c r="C763" s="54"/>
      <c r="E763" s="54"/>
      <c r="G763" s="73"/>
      <c r="H763" s="74"/>
      <c r="I763" s="74"/>
      <c r="J763" s="74"/>
      <c r="L763" s="55"/>
      <c r="M763" s="56"/>
      <c r="N763" s="57"/>
    </row>
    <row r="764" spans="1:14" s="27" customFormat="1" x14ac:dyDescent="0.35">
      <c r="A764" s="52"/>
      <c r="B764" s="53"/>
      <c r="C764" s="54"/>
      <c r="E764" s="54"/>
      <c r="G764" s="73"/>
      <c r="H764" s="74"/>
      <c r="I764" s="74"/>
      <c r="J764" s="74"/>
      <c r="L764" s="55"/>
      <c r="M764" s="56"/>
      <c r="N764" s="57"/>
    </row>
    <row r="765" spans="1:14" s="27" customFormat="1" x14ac:dyDescent="0.35">
      <c r="A765" s="52"/>
      <c r="B765" s="53"/>
      <c r="C765" s="54"/>
      <c r="E765" s="54"/>
      <c r="G765" s="73"/>
      <c r="H765" s="74"/>
      <c r="I765" s="74"/>
      <c r="J765" s="74"/>
      <c r="L765" s="55"/>
      <c r="M765" s="56"/>
      <c r="N765" s="57"/>
    </row>
    <row r="766" spans="1:14" s="27" customFormat="1" x14ac:dyDescent="0.35">
      <c r="A766" s="52"/>
      <c r="B766" s="53"/>
      <c r="C766" s="54"/>
      <c r="E766" s="54"/>
      <c r="G766" s="73"/>
      <c r="H766" s="74"/>
      <c r="I766" s="74"/>
      <c r="J766" s="74"/>
      <c r="L766" s="55"/>
      <c r="M766" s="56"/>
      <c r="N766" s="57"/>
    </row>
    <row r="767" spans="1:14" s="27" customFormat="1" x14ac:dyDescent="0.35">
      <c r="A767" s="52"/>
      <c r="B767" s="53"/>
      <c r="C767" s="54"/>
      <c r="E767" s="54"/>
      <c r="G767" s="73"/>
      <c r="H767" s="74"/>
      <c r="I767" s="74"/>
      <c r="J767" s="74"/>
      <c r="L767" s="55"/>
      <c r="M767" s="56"/>
      <c r="N767" s="57"/>
    </row>
    <row r="768" spans="1:14" s="27" customFormat="1" x14ac:dyDescent="0.35">
      <c r="A768" s="52"/>
      <c r="B768" s="53"/>
      <c r="C768" s="54"/>
      <c r="E768" s="54"/>
      <c r="G768" s="73"/>
      <c r="H768" s="74"/>
      <c r="I768" s="74"/>
      <c r="J768" s="74"/>
      <c r="L768" s="55"/>
      <c r="M768" s="56"/>
      <c r="N768" s="57"/>
    </row>
    <row r="769" spans="1:14" s="27" customFormat="1" x14ac:dyDescent="0.35">
      <c r="A769" s="52"/>
      <c r="B769" s="53"/>
      <c r="C769" s="54"/>
      <c r="E769" s="54"/>
      <c r="G769" s="73"/>
      <c r="H769" s="74"/>
      <c r="I769" s="74"/>
      <c r="J769" s="74"/>
      <c r="L769" s="55"/>
      <c r="M769" s="56"/>
      <c r="N769" s="57"/>
    </row>
    <row r="770" spans="1:14" s="27" customFormat="1" x14ac:dyDescent="0.35">
      <c r="A770" s="52"/>
      <c r="B770" s="53"/>
      <c r="C770" s="54"/>
      <c r="E770" s="54"/>
      <c r="G770" s="73"/>
      <c r="H770" s="74"/>
      <c r="I770" s="74"/>
      <c r="J770" s="74"/>
      <c r="L770" s="55"/>
      <c r="M770" s="56"/>
      <c r="N770" s="57"/>
    </row>
    <row r="771" spans="1:14" s="27" customFormat="1" x14ac:dyDescent="0.35">
      <c r="A771" s="52"/>
      <c r="B771" s="53"/>
      <c r="C771" s="54"/>
      <c r="E771" s="54"/>
      <c r="G771" s="73"/>
      <c r="H771" s="74"/>
      <c r="I771" s="74"/>
      <c r="J771" s="74"/>
      <c r="L771" s="55"/>
      <c r="M771" s="56"/>
      <c r="N771" s="57"/>
    </row>
    <row r="772" spans="1:14" s="27" customFormat="1" x14ac:dyDescent="0.35">
      <c r="A772" s="52"/>
      <c r="B772" s="53"/>
      <c r="C772" s="54"/>
      <c r="E772" s="54"/>
      <c r="G772" s="73"/>
      <c r="H772" s="74"/>
      <c r="I772" s="74"/>
      <c r="J772" s="74"/>
      <c r="L772" s="55"/>
      <c r="M772" s="56"/>
      <c r="N772" s="57"/>
    </row>
    <row r="773" spans="1:14" s="27" customFormat="1" x14ac:dyDescent="0.35">
      <c r="A773" s="52"/>
      <c r="B773" s="53"/>
      <c r="C773" s="54"/>
      <c r="E773" s="54"/>
      <c r="G773" s="73"/>
      <c r="H773" s="74"/>
      <c r="I773" s="74"/>
      <c r="J773" s="74"/>
      <c r="L773" s="55"/>
      <c r="M773" s="56"/>
      <c r="N773" s="57"/>
    </row>
    <row r="774" spans="1:14" s="27" customFormat="1" x14ac:dyDescent="0.35">
      <c r="A774" s="52"/>
      <c r="B774" s="53"/>
      <c r="C774" s="54"/>
      <c r="E774" s="54"/>
      <c r="G774" s="73"/>
      <c r="H774" s="74"/>
      <c r="I774" s="74"/>
      <c r="J774" s="74"/>
      <c r="L774" s="55"/>
      <c r="M774" s="56"/>
      <c r="N774" s="57"/>
    </row>
    <row r="775" spans="1:14" s="27" customFormat="1" x14ac:dyDescent="0.35">
      <c r="A775" s="52"/>
      <c r="B775" s="53"/>
      <c r="C775" s="54"/>
      <c r="E775" s="54"/>
      <c r="G775" s="73"/>
      <c r="H775" s="74"/>
      <c r="I775" s="74"/>
      <c r="J775" s="74"/>
      <c r="L775" s="55"/>
      <c r="M775" s="56"/>
      <c r="N775" s="57"/>
    </row>
    <row r="776" spans="1:14" s="27" customFormat="1" x14ac:dyDescent="0.35">
      <c r="A776" s="52"/>
      <c r="B776" s="53"/>
      <c r="C776" s="54"/>
      <c r="E776" s="54"/>
      <c r="G776" s="73"/>
      <c r="H776" s="74"/>
      <c r="I776" s="74"/>
      <c r="J776" s="74"/>
      <c r="L776" s="55"/>
      <c r="M776" s="56"/>
      <c r="N776" s="57"/>
    </row>
    <row r="777" spans="1:14" s="27" customFormat="1" x14ac:dyDescent="0.35">
      <c r="A777" s="52"/>
      <c r="B777" s="53"/>
      <c r="C777" s="54"/>
      <c r="E777" s="54"/>
      <c r="G777" s="73"/>
      <c r="H777" s="74"/>
      <c r="I777" s="74"/>
      <c r="J777" s="74"/>
      <c r="L777" s="55"/>
      <c r="M777" s="56"/>
      <c r="N777" s="57"/>
    </row>
    <row r="778" spans="1:14" s="27" customFormat="1" x14ac:dyDescent="0.35">
      <c r="A778" s="52"/>
      <c r="B778" s="53"/>
      <c r="C778" s="54"/>
      <c r="E778" s="54"/>
      <c r="G778" s="73"/>
      <c r="H778" s="74"/>
      <c r="I778" s="74"/>
      <c r="J778" s="74"/>
      <c r="L778" s="55"/>
      <c r="M778" s="56"/>
      <c r="N778" s="57"/>
    </row>
    <row r="779" spans="1:14" s="27" customFormat="1" x14ac:dyDescent="0.35">
      <c r="A779" s="52"/>
      <c r="B779" s="53"/>
      <c r="C779" s="54"/>
      <c r="E779" s="54"/>
      <c r="G779" s="73"/>
      <c r="H779" s="74"/>
      <c r="I779" s="74"/>
      <c r="J779" s="74"/>
      <c r="L779" s="55"/>
      <c r="M779" s="56"/>
      <c r="N779" s="57"/>
    </row>
    <row r="780" spans="1:14" s="27" customFormat="1" x14ac:dyDescent="0.35">
      <c r="A780" s="52"/>
      <c r="B780" s="53"/>
      <c r="C780" s="54"/>
      <c r="E780" s="54"/>
      <c r="G780" s="73"/>
      <c r="H780" s="74"/>
      <c r="I780" s="74"/>
      <c r="J780" s="74"/>
      <c r="L780" s="55"/>
      <c r="M780" s="56"/>
      <c r="N780" s="57"/>
    </row>
    <row r="781" spans="1:14" s="27" customFormat="1" x14ac:dyDescent="0.35">
      <c r="A781" s="52"/>
      <c r="B781" s="53"/>
      <c r="C781" s="54"/>
      <c r="E781" s="54"/>
      <c r="G781" s="73"/>
      <c r="H781" s="74"/>
      <c r="I781" s="74"/>
      <c r="J781" s="74"/>
      <c r="L781" s="55"/>
      <c r="M781" s="56"/>
      <c r="N781" s="57"/>
    </row>
    <row r="782" spans="1:14" s="27" customFormat="1" x14ac:dyDescent="0.35">
      <c r="A782" s="52"/>
      <c r="B782" s="53"/>
      <c r="C782" s="54"/>
      <c r="E782" s="54"/>
      <c r="G782" s="73"/>
      <c r="H782" s="74"/>
      <c r="I782" s="74"/>
      <c r="J782" s="74"/>
      <c r="L782" s="55"/>
      <c r="M782" s="56"/>
      <c r="N782" s="57"/>
    </row>
    <row r="783" spans="1:14" s="27" customFormat="1" x14ac:dyDescent="0.35">
      <c r="A783" s="52"/>
      <c r="B783" s="53"/>
      <c r="C783" s="54"/>
      <c r="E783" s="54"/>
      <c r="G783" s="73"/>
      <c r="H783" s="74"/>
      <c r="I783" s="74"/>
      <c r="J783" s="74"/>
      <c r="L783" s="55"/>
      <c r="M783" s="56"/>
      <c r="N783" s="57"/>
    </row>
    <row r="784" spans="1:14" s="27" customFormat="1" x14ac:dyDescent="0.35">
      <c r="A784" s="52"/>
      <c r="B784" s="53"/>
      <c r="C784" s="54"/>
      <c r="E784" s="54"/>
      <c r="G784" s="73"/>
      <c r="H784" s="74"/>
      <c r="I784" s="74"/>
      <c r="J784" s="74"/>
      <c r="L784" s="55"/>
      <c r="M784" s="56"/>
      <c r="N784" s="57"/>
    </row>
    <row r="785" spans="1:14" s="27" customFormat="1" x14ac:dyDescent="0.35">
      <c r="A785" s="52"/>
      <c r="B785" s="53"/>
      <c r="C785" s="54"/>
      <c r="E785" s="54"/>
      <c r="G785" s="73"/>
      <c r="H785" s="74"/>
      <c r="I785" s="74"/>
      <c r="J785" s="74"/>
      <c r="L785" s="55"/>
      <c r="M785" s="56"/>
      <c r="N785" s="57"/>
    </row>
    <row r="786" spans="1:14" s="27" customFormat="1" x14ac:dyDescent="0.35">
      <c r="A786" s="52"/>
      <c r="B786" s="53"/>
      <c r="C786" s="54"/>
      <c r="E786" s="54"/>
      <c r="G786" s="73"/>
      <c r="H786" s="74"/>
      <c r="I786" s="74"/>
      <c r="J786" s="74"/>
      <c r="L786" s="55"/>
      <c r="M786" s="56"/>
      <c r="N786" s="57"/>
    </row>
    <row r="787" spans="1:14" s="27" customFormat="1" x14ac:dyDescent="0.35">
      <c r="A787" s="52"/>
      <c r="B787" s="53"/>
      <c r="C787" s="54"/>
      <c r="E787" s="54"/>
      <c r="G787" s="73"/>
      <c r="H787" s="74"/>
      <c r="I787" s="74"/>
      <c r="J787" s="74"/>
      <c r="L787" s="55"/>
      <c r="M787" s="56"/>
      <c r="N787" s="57"/>
    </row>
    <row r="788" spans="1:14" s="27" customFormat="1" x14ac:dyDescent="0.35">
      <c r="A788" s="52"/>
      <c r="B788" s="53"/>
      <c r="C788" s="54"/>
      <c r="E788" s="54"/>
      <c r="G788" s="73"/>
      <c r="H788" s="74"/>
      <c r="I788" s="74"/>
      <c r="J788" s="74"/>
      <c r="L788" s="55"/>
      <c r="M788" s="56"/>
      <c r="N788" s="57"/>
    </row>
    <row r="789" spans="1:14" s="27" customFormat="1" x14ac:dyDescent="0.35">
      <c r="A789" s="52"/>
      <c r="B789" s="53"/>
      <c r="C789" s="54"/>
      <c r="E789" s="54"/>
      <c r="G789" s="73"/>
      <c r="H789" s="74"/>
      <c r="I789" s="74"/>
      <c r="J789" s="74"/>
      <c r="L789" s="55"/>
      <c r="M789" s="56"/>
      <c r="N789" s="57"/>
    </row>
    <row r="790" spans="1:14" s="27" customFormat="1" x14ac:dyDescent="0.35">
      <c r="A790" s="52"/>
      <c r="B790" s="53"/>
      <c r="C790" s="54"/>
      <c r="E790" s="54"/>
      <c r="G790" s="73"/>
      <c r="H790" s="74"/>
      <c r="I790" s="74"/>
      <c r="J790" s="74"/>
      <c r="L790" s="55"/>
      <c r="M790" s="56"/>
      <c r="N790" s="57"/>
    </row>
    <row r="791" spans="1:14" s="27" customFormat="1" x14ac:dyDescent="0.35">
      <c r="A791" s="52"/>
      <c r="B791" s="53"/>
      <c r="C791" s="54"/>
      <c r="E791" s="54"/>
      <c r="G791" s="73"/>
      <c r="H791" s="74"/>
      <c r="I791" s="74"/>
      <c r="J791" s="74"/>
      <c r="L791" s="55"/>
      <c r="M791" s="56"/>
      <c r="N791" s="57"/>
    </row>
    <row r="792" spans="1:14" s="27" customFormat="1" x14ac:dyDescent="0.35">
      <c r="A792" s="52"/>
      <c r="B792" s="53"/>
      <c r="C792" s="54"/>
      <c r="E792" s="54"/>
      <c r="G792" s="73"/>
      <c r="H792" s="74"/>
      <c r="I792" s="74"/>
      <c r="J792" s="74"/>
      <c r="L792" s="55"/>
      <c r="M792" s="56"/>
      <c r="N792" s="57"/>
    </row>
    <row r="793" spans="1:14" s="27" customFormat="1" x14ac:dyDescent="0.35">
      <c r="A793" s="52"/>
      <c r="B793" s="53"/>
      <c r="C793" s="54"/>
      <c r="E793" s="54"/>
      <c r="G793" s="73"/>
      <c r="H793" s="74"/>
      <c r="I793" s="74"/>
      <c r="J793" s="74"/>
      <c r="L793" s="55"/>
      <c r="M793" s="56"/>
      <c r="N793" s="57"/>
    </row>
    <row r="794" spans="1:14" s="27" customFormat="1" x14ac:dyDescent="0.35">
      <c r="A794" s="52"/>
      <c r="B794" s="53"/>
      <c r="C794" s="54"/>
      <c r="E794" s="54"/>
      <c r="G794" s="73"/>
      <c r="H794" s="74"/>
      <c r="I794" s="74"/>
      <c r="J794" s="74"/>
      <c r="L794" s="55"/>
      <c r="M794" s="56"/>
      <c r="N794" s="57"/>
    </row>
    <row r="795" spans="1:14" s="27" customFormat="1" x14ac:dyDescent="0.35">
      <c r="A795" s="52"/>
      <c r="B795" s="53"/>
      <c r="C795" s="54"/>
      <c r="E795" s="54"/>
      <c r="G795" s="73"/>
      <c r="H795" s="74"/>
      <c r="I795" s="74"/>
      <c r="J795" s="74"/>
      <c r="L795" s="55"/>
      <c r="M795" s="56"/>
      <c r="N795" s="57"/>
    </row>
    <row r="796" spans="1:14" s="27" customFormat="1" x14ac:dyDescent="0.35">
      <c r="A796" s="52"/>
      <c r="B796" s="53"/>
      <c r="C796" s="54"/>
      <c r="E796" s="54"/>
      <c r="G796" s="73"/>
      <c r="H796" s="74"/>
      <c r="I796" s="74"/>
      <c r="J796" s="74"/>
      <c r="L796" s="55"/>
      <c r="M796" s="56"/>
      <c r="N796" s="57"/>
    </row>
    <row r="797" spans="1:14" s="27" customFormat="1" x14ac:dyDescent="0.35">
      <c r="A797" s="52"/>
      <c r="B797" s="53"/>
      <c r="C797" s="54"/>
      <c r="E797" s="54"/>
      <c r="G797" s="73"/>
      <c r="H797" s="74"/>
      <c r="I797" s="74"/>
      <c r="J797" s="74"/>
      <c r="L797" s="55"/>
      <c r="M797" s="56"/>
      <c r="N797" s="57"/>
    </row>
    <row r="798" spans="1:14" s="27" customFormat="1" x14ac:dyDescent="0.35">
      <c r="A798" s="52"/>
      <c r="B798" s="53"/>
      <c r="C798" s="54"/>
      <c r="E798" s="54"/>
      <c r="G798" s="73"/>
      <c r="H798" s="74"/>
      <c r="I798" s="74"/>
      <c r="J798" s="74"/>
      <c r="L798" s="55"/>
      <c r="M798" s="56"/>
      <c r="N798" s="57"/>
    </row>
    <row r="799" spans="1:14" s="27" customFormat="1" x14ac:dyDescent="0.35">
      <c r="A799" s="52"/>
      <c r="B799" s="53"/>
      <c r="C799" s="54"/>
      <c r="E799" s="54"/>
      <c r="G799" s="73"/>
      <c r="H799" s="74"/>
      <c r="I799" s="74"/>
      <c r="J799" s="74"/>
      <c r="L799" s="55"/>
      <c r="M799" s="56"/>
      <c r="N799" s="57"/>
    </row>
    <row r="800" spans="1:14" s="27" customFormat="1" x14ac:dyDescent="0.35">
      <c r="A800" s="52"/>
      <c r="B800" s="53"/>
      <c r="C800" s="54"/>
      <c r="E800" s="54"/>
      <c r="G800" s="73"/>
      <c r="H800" s="74"/>
      <c r="I800" s="74"/>
      <c r="J800" s="74"/>
      <c r="L800" s="55"/>
      <c r="M800" s="56"/>
      <c r="N800" s="57"/>
    </row>
    <row r="801" spans="1:14" s="27" customFormat="1" x14ac:dyDescent="0.35">
      <c r="A801" s="52"/>
      <c r="B801" s="53"/>
      <c r="C801" s="54"/>
      <c r="E801" s="54"/>
      <c r="G801" s="73"/>
      <c r="H801" s="74"/>
      <c r="I801" s="74"/>
      <c r="J801" s="74"/>
      <c r="L801" s="55"/>
      <c r="M801" s="56"/>
      <c r="N801" s="57"/>
    </row>
    <row r="802" spans="1:14" s="27" customFormat="1" x14ac:dyDescent="0.35">
      <c r="A802" s="52"/>
      <c r="B802" s="53"/>
      <c r="C802" s="54"/>
      <c r="E802" s="54"/>
      <c r="G802" s="73"/>
      <c r="H802" s="74"/>
      <c r="I802" s="74"/>
      <c r="J802" s="74"/>
      <c r="L802" s="55"/>
      <c r="M802" s="56"/>
      <c r="N802" s="57"/>
    </row>
    <row r="803" spans="1:14" s="27" customFormat="1" x14ac:dyDescent="0.35">
      <c r="A803" s="52"/>
      <c r="B803" s="53"/>
      <c r="C803" s="54"/>
      <c r="E803" s="54"/>
      <c r="G803" s="73"/>
      <c r="H803" s="74"/>
      <c r="I803" s="74"/>
      <c r="J803" s="74"/>
      <c r="L803" s="55"/>
      <c r="M803" s="56"/>
      <c r="N803" s="57"/>
    </row>
    <row r="804" spans="1:14" s="27" customFormat="1" x14ac:dyDescent="0.35">
      <c r="A804" s="52"/>
      <c r="B804" s="53"/>
      <c r="C804" s="54"/>
      <c r="E804" s="54"/>
      <c r="G804" s="73"/>
      <c r="H804" s="74"/>
      <c r="I804" s="74"/>
      <c r="J804" s="74"/>
      <c r="L804" s="55"/>
      <c r="M804" s="56"/>
      <c r="N804" s="57"/>
    </row>
    <row r="805" spans="1:14" s="27" customFormat="1" x14ac:dyDescent="0.35">
      <c r="A805" s="52"/>
      <c r="B805" s="53"/>
      <c r="C805" s="54"/>
      <c r="E805" s="54"/>
      <c r="G805" s="73"/>
      <c r="H805" s="74"/>
      <c r="I805" s="74"/>
      <c r="J805" s="74"/>
      <c r="L805" s="55"/>
      <c r="M805" s="56"/>
      <c r="N805" s="57"/>
    </row>
    <row r="806" spans="1:14" s="27" customFormat="1" x14ac:dyDescent="0.35">
      <c r="A806" s="52"/>
      <c r="B806" s="53"/>
      <c r="C806" s="54"/>
      <c r="E806" s="54"/>
      <c r="G806" s="73"/>
      <c r="H806" s="74"/>
      <c r="I806" s="74"/>
      <c r="J806" s="74"/>
      <c r="L806" s="55"/>
      <c r="M806" s="56"/>
      <c r="N806" s="57"/>
    </row>
    <row r="807" spans="1:14" s="27" customFormat="1" x14ac:dyDescent="0.35">
      <c r="A807" s="52"/>
      <c r="B807" s="53"/>
      <c r="C807" s="54"/>
      <c r="E807" s="54"/>
      <c r="G807" s="73"/>
      <c r="H807" s="74"/>
      <c r="I807" s="74"/>
      <c r="J807" s="74"/>
      <c r="L807" s="55"/>
      <c r="M807" s="56"/>
      <c r="N807" s="57"/>
    </row>
    <row r="808" spans="1:14" s="27" customFormat="1" x14ac:dyDescent="0.35">
      <c r="A808" s="52"/>
      <c r="B808" s="53"/>
      <c r="C808" s="54"/>
      <c r="E808" s="54"/>
      <c r="G808" s="73"/>
      <c r="H808" s="74"/>
      <c r="I808" s="74"/>
      <c r="J808" s="74"/>
      <c r="L808" s="55"/>
      <c r="M808" s="56"/>
      <c r="N808" s="57"/>
    </row>
    <row r="809" spans="1:14" s="27" customFormat="1" x14ac:dyDescent="0.35">
      <c r="A809" s="52"/>
      <c r="B809" s="53"/>
      <c r="C809" s="54"/>
      <c r="E809" s="54"/>
      <c r="G809" s="73"/>
      <c r="H809" s="74"/>
      <c r="I809" s="74"/>
      <c r="J809" s="74"/>
      <c r="L809" s="55"/>
      <c r="M809" s="56"/>
      <c r="N809" s="57"/>
    </row>
    <row r="810" spans="1:14" s="27" customFormat="1" x14ac:dyDescent="0.35">
      <c r="A810" s="52"/>
      <c r="B810" s="53"/>
      <c r="C810" s="54"/>
      <c r="E810" s="54"/>
      <c r="G810" s="73"/>
      <c r="H810" s="74"/>
      <c r="I810" s="74"/>
      <c r="J810" s="74"/>
      <c r="L810" s="55"/>
      <c r="M810" s="56"/>
      <c r="N810" s="57"/>
    </row>
    <row r="811" spans="1:14" s="27" customFormat="1" x14ac:dyDescent="0.35">
      <c r="A811" s="52"/>
      <c r="B811" s="53"/>
      <c r="C811" s="54"/>
      <c r="E811" s="54"/>
      <c r="G811" s="73"/>
      <c r="H811" s="74"/>
      <c r="I811" s="74"/>
      <c r="J811" s="74"/>
      <c r="L811" s="55"/>
      <c r="M811" s="56"/>
      <c r="N811" s="57"/>
    </row>
    <row r="812" spans="1:14" s="27" customFormat="1" x14ac:dyDescent="0.35">
      <c r="A812" s="52"/>
      <c r="B812" s="53"/>
      <c r="C812" s="54"/>
      <c r="E812" s="54"/>
      <c r="G812" s="73"/>
      <c r="H812" s="74"/>
      <c r="I812" s="74"/>
      <c r="J812" s="74"/>
      <c r="L812" s="55"/>
      <c r="M812" s="56"/>
      <c r="N812" s="57"/>
    </row>
    <row r="813" spans="1:14" s="27" customFormat="1" x14ac:dyDescent="0.35">
      <c r="A813" s="52"/>
      <c r="B813" s="53"/>
      <c r="C813" s="54"/>
      <c r="E813" s="54"/>
      <c r="G813" s="73"/>
      <c r="H813" s="74"/>
      <c r="I813" s="74"/>
      <c r="J813" s="74"/>
      <c r="L813" s="55"/>
      <c r="M813" s="56"/>
      <c r="N813" s="57"/>
    </row>
    <row r="814" spans="1:14" s="27" customFormat="1" x14ac:dyDescent="0.35">
      <c r="A814" s="52"/>
      <c r="B814" s="53"/>
      <c r="C814" s="54"/>
      <c r="E814" s="54"/>
      <c r="G814" s="73"/>
      <c r="H814" s="74"/>
      <c r="I814" s="74"/>
      <c r="J814" s="74"/>
      <c r="L814" s="55"/>
      <c r="M814" s="56"/>
      <c r="N814" s="57"/>
    </row>
    <row r="815" spans="1:14" s="27" customFormat="1" x14ac:dyDescent="0.35">
      <c r="A815" s="52"/>
      <c r="B815" s="53"/>
      <c r="C815" s="54"/>
      <c r="E815" s="54"/>
      <c r="G815" s="73"/>
      <c r="H815" s="74"/>
      <c r="I815" s="74"/>
      <c r="J815" s="74"/>
      <c r="L815" s="55"/>
      <c r="M815" s="56"/>
      <c r="N815" s="57"/>
    </row>
    <row r="816" spans="1:14" s="27" customFormat="1" x14ac:dyDescent="0.35">
      <c r="A816" s="52"/>
      <c r="B816" s="53"/>
      <c r="C816" s="54"/>
      <c r="E816" s="54"/>
      <c r="G816" s="73"/>
      <c r="H816" s="74"/>
      <c r="I816" s="74"/>
      <c r="J816" s="74"/>
      <c r="L816" s="55"/>
      <c r="M816" s="56"/>
      <c r="N816" s="57"/>
    </row>
    <row r="817" spans="1:14" s="27" customFormat="1" x14ac:dyDescent="0.35">
      <c r="A817" s="52"/>
      <c r="B817" s="53"/>
      <c r="C817" s="54"/>
      <c r="E817" s="54"/>
      <c r="G817" s="73"/>
      <c r="H817" s="74"/>
      <c r="I817" s="74"/>
      <c r="J817" s="74"/>
      <c r="L817" s="55"/>
      <c r="M817" s="56"/>
      <c r="N817" s="57"/>
    </row>
    <row r="818" spans="1:14" s="27" customFormat="1" x14ac:dyDescent="0.35">
      <c r="A818" s="52"/>
      <c r="B818" s="53"/>
      <c r="C818" s="54"/>
      <c r="E818" s="54"/>
      <c r="G818" s="73"/>
      <c r="H818" s="74"/>
      <c r="I818" s="74"/>
      <c r="J818" s="74"/>
      <c r="L818" s="55"/>
      <c r="M818" s="56"/>
      <c r="N818" s="57"/>
    </row>
    <row r="819" spans="1:14" s="27" customFormat="1" x14ac:dyDescent="0.35">
      <c r="A819" s="52"/>
      <c r="B819" s="53"/>
      <c r="C819" s="54"/>
      <c r="E819" s="54"/>
      <c r="G819" s="73"/>
      <c r="H819" s="74"/>
      <c r="I819" s="74"/>
      <c r="J819" s="74"/>
      <c r="L819" s="55"/>
      <c r="M819" s="56"/>
      <c r="N819" s="57"/>
    </row>
    <row r="820" spans="1:14" s="27" customFormat="1" x14ac:dyDescent="0.35">
      <c r="A820" s="52"/>
      <c r="B820" s="53"/>
      <c r="C820" s="54"/>
      <c r="E820" s="54"/>
      <c r="G820" s="73"/>
      <c r="H820" s="74"/>
      <c r="I820" s="74"/>
      <c r="J820" s="74"/>
      <c r="L820" s="55"/>
      <c r="M820" s="56"/>
      <c r="N820" s="57"/>
    </row>
    <row r="821" spans="1:14" s="27" customFormat="1" x14ac:dyDescent="0.35">
      <c r="A821" s="52"/>
      <c r="B821" s="53"/>
      <c r="C821" s="54"/>
      <c r="E821" s="54"/>
      <c r="G821" s="73"/>
      <c r="H821" s="74"/>
      <c r="I821" s="74"/>
      <c r="J821" s="74"/>
      <c r="L821" s="55"/>
      <c r="M821" s="56"/>
      <c r="N821" s="57"/>
    </row>
    <row r="822" spans="1:14" s="27" customFormat="1" x14ac:dyDescent="0.35">
      <c r="A822" s="52"/>
      <c r="B822" s="53"/>
      <c r="C822" s="54"/>
      <c r="E822" s="54"/>
      <c r="G822" s="73"/>
      <c r="H822" s="74"/>
      <c r="I822" s="74"/>
      <c r="J822" s="74"/>
      <c r="L822" s="55"/>
      <c r="M822" s="56"/>
      <c r="N822" s="57"/>
    </row>
    <row r="823" spans="1:14" s="27" customFormat="1" x14ac:dyDescent="0.35">
      <c r="A823" s="52"/>
      <c r="B823" s="53"/>
      <c r="C823" s="54"/>
      <c r="E823" s="54"/>
      <c r="G823" s="73"/>
      <c r="H823" s="74"/>
      <c r="I823" s="74"/>
      <c r="J823" s="74"/>
      <c r="L823" s="55"/>
      <c r="M823" s="56"/>
      <c r="N823" s="57"/>
    </row>
    <row r="824" spans="1:14" s="27" customFormat="1" x14ac:dyDescent="0.35">
      <c r="A824" s="52"/>
      <c r="B824" s="53"/>
      <c r="C824" s="54"/>
      <c r="E824" s="54"/>
      <c r="G824" s="73"/>
      <c r="H824" s="74"/>
      <c r="I824" s="74"/>
      <c r="J824" s="74"/>
      <c r="L824" s="55"/>
      <c r="M824" s="56"/>
      <c r="N824" s="57"/>
    </row>
    <row r="825" spans="1:14" s="27" customFormat="1" x14ac:dyDescent="0.35">
      <c r="A825" s="52"/>
      <c r="B825" s="53"/>
      <c r="C825" s="54"/>
      <c r="E825" s="54"/>
      <c r="G825" s="73"/>
      <c r="H825" s="74"/>
      <c r="I825" s="74"/>
      <c r="J825" s="74"/>
      <c r="L825" s="55"/>
      <c r="M825" s="56"/>
      <c r="N825" s="57"/>
    </row>
    <row r="826" spans="1:14" s="27" customFormat="1" x14ac:dyDescent="0.35">
      <c r="A826" s="52"/>
      <c r="B826" s="53"/>
      <c r="C826" s="54"/>
      <c r="E826" s="54"/>
      <c r="G826" s="73"/>
      <c r="H826" s="74"/>
      <c r="I826" s="74"/>
      <c r="J826" s="74"/>
      <c r="L826" s="55"/>
      <c r="M826" s="56"/>
      <c r="N826" s="57"/>
    </row>
    <row r="827" spans="1:14" s="27" customFormat="1" x14ac:dyDescent="0.35">
      <c r="A827" s="52"/>
      <c r="B827" s="53"/>
      <c r="C827" s="54"/>
      <c r="E827" s="54"/>
      <c r="G827" s="73"/>
      <c r="H827" s="74"/>
      <c r="I827" s="74"/>
      <c r="J827" s="74"/>
      <c r="L827" s="55"/>
      <c r="M827" s="56"/>
      <c r="N827" s="57"/>
    </row>
    <row r="828" spans="1:14" s="27" customFormat="1" x14ac:dyDescent="0.35">
      <c r="A828" s="52"/>
      <c r="B828" s="53"/>
      <c r="C828" s="54"/>
      <c r="E828" s="54"/>
      <c r="G828" s="73"/>
      <c r="H828" s="74"/>
      <c r="I828" s="74"/>
      <c r="J828" s="74"/>
      <c r="L828" s="55"/>
      <c r="M828" s="56"/>
      <c r="N828" s="57"/>
    </row>
    <row r="829" spans="1:14" s="27" customFormat="1" x14ac:dyDescent="0.35">
      <c r="A829" s="52"/>
      <c r="B829" s="53"/>
      <c r="C829" s="54"/>
      <c r="E829" s="54"/>
      <c r="G829" s="73"/>
      <c r="H829" s="74"/>
      <c r="I829" s="74"/>
      <c r="J829" s="74"/>
      <c r="L829" s="55"/>
      <c r="M829" s="56"/>
      <c r="N829" s="57"/>
    </row>
    <row r="830" spans="1:14" s="27" customFormat="1" x14ac:dyDescent="0.35">
      <c r="A830" s="52"/>
      <c r="B830" s="53"/>
      <c r="C830" s="54"/>
      <c r="E830" s="54"/>
      <c r="G830" s="73"/>
      <c r="H830" s="74"/>
      <c r="I830" s="74"/>
      <c r="J830" s="74"/>
      <c r="L830" s="55"/>
      <c r="M830" s="56"/>
      <c r="N830" s="57"/>
    </row>
    <row r="831" spans="1:14" s="27" customFormat="1" x14ac:dyDescent="0.35">
      <c r="A831" s="52"/>
      <c r="B831" s="53"/>
      <c r="C831" s="54"/>
      <c r="E831" s="54"/>
      <c r="G831" s="73"/>
      <c r="H831" s="74"/>
      <c r="I831" s="74"/>
      <c r="J831" s="74"/>
      <c r="L831" s="55"/>
      <c r="M831" s="56"/>
      <c r="N831" s="57"/>
    </row>
    <row r="832" spans="1:14" s="27" customFormat="1" x14ac:dyDescent="0.35">
      <c r="A832" s="52"/>
      <c r="B832" s="53"/>
      <c r="C832" s="54"/>
      <c r="E832" s="54"/>
      <c r="G832" s="73"/>
      <c r="H832" s="74"/>
      <c r="I832" s="74"/>
      <c r="J832" s="74"/>
      <c r="L832" s="55"/>
      <c r="M832" s="56"/>
      <c r="N832" s="57"/>
    </row>
    <row r="833" spans="1:14" s="27" customFormat="1" x14ac:dyDescent="0.35">
      <c r="A833" s="52"/>
      <c r="B833" s="53"/>
      <c r="C833" s="54"/>
      <c r="E833" s="54"/>
      <c r="G833" s="73"/>
      <c r="H833" s="74"/>
      <c r="I833" s="74"/>
      <c r="J833" s="74"/>
      <c r="L833" s="55"/>
      <c r="M833" s="56"/>
      <c r="N833" s="57"/>
    </row>
    <row r="834" spans="1:14" s="27" customFormat="1" x14ac:dyDescent="0.35">
      <c r="A834" s="52"/>
      <c r="B834" s="53"/>
      <c r="C834" s="54"/>
      <c r="E834" s="54"/>
      <c r="G834" s="73"/>
      <c r="H834" s="74"/>
      <c r="I834" s="74"/>
      <c r="J834" s="74"/>
      <c r="L834" s="55"/>
      <c r="M834" s="56"/>
      <c r="N834" s="57"/>
    </row>
    <row r="835" spans="1:14" s="27" customFormat="1" x14ac:dyDescent="0.35">
      <c r="A835" s="52"/>
      <c r="B835" s="53"/>
      <c r="C835" s="54"/>
      <c r="E835" s="54"/>
      <c r="G835" s="73"/>
      <c r="H835" s="74"/>
      <c r="I835" s="74"/>
      <c r="J835" s="74"/>
      <c r="L835" s="55"/>
      <c r="M835" s="56"/>
      <c r="N835" s="57"/>
    </row>
    <row r="836" spans="1:14" s="27" customFormat="1" x14ac:dyDescent="0.35">
      <c r="A836" s="52"/>
      <c r="B836" s="53"/>
      <c r="C836" s="54"/>
      <c r="E836" s="54"/>
      <c r="G836" s="73"/>
      <c r="H836" s="74"/>
      <c r="I836" s="74"/>
      <c r="J836" s="74"/>
      <c r="L836" s="55"/>
      <c r="M836" s="56"/>
      <c r="N836" s="57"/>
    </row>
    <row r="837" spans="1:14" s="27" customFormat="1" x14ac:dyDescent="0.35">
      <c r="A837" s="52"/>
      <c r="B837" s="53"/>
      <c r="C837" s="54"/>
      <c r="E837" s="54"/>
      <c r="G837" s="73"/>
      <c r="H837" s="74"/>
      <c r="I837" s="74"/>
      <c r="J837" s="74"/>
      <c r="L837" s="55"/>
      <c r="M837" s="56"/>
      <c r="N837" s="57"/>
    </row>
    <row r="838" spans="1:14" s="27" customFormat="1" x14ac:dyDescent="0.35">
      <c r="A838" s="52"/>
      <c r="B838" s="53"/>
      <c r="C838" s="54"/>
      <c r="E838" s="54"/>
      <c r="G838" s="73"/>
      <c r="H838" s="74"/>
      <c r="I838" s="74"/>
      <c r="J838" s="74"/>
      <c r="L838" s="55"/>
      <c r="M838" s="56"/>
      <c r="N838" s="57"/>
    </row>
    <row r="839" spans="1:14" s="27" customFormat="1" x14ac:dyDescent="0.35">
      <c r="A839" s="52"/>
      <c r="B839" s="53"/>
      <c r="C839" s="54"/>
      <c r="E839" s="54"/>
      <c r="G839" s="73"/>
      <c r="H839" s="74"/>
      <c r="I839" s="74"/>
      <c r="J839" s="74"/>
      <c r="L839" s="55"/>
      <c r="M839" s="56"/>
      <c r="N839" s="57"/>
    </row>
    <row r="840" spans="1:14" s="27" customFormat="1" x14ac:dyDescent="0.35">
      <c r="A840" s="52"/>
      <c r="B840" s="53"/>
      <c r="C840" s="54"/>
      <c r="E840" s="54"/>
      <c r="G840" s="73"/>
      <c r="H840" s="74"/>
      <c r="I840" s="74"/>
      <c r="J840" s="74"/>
      <c r="L840" s="55"/>
      <c r="M840" s="56"/>
      <c r="N840" s="57"/>
    </row>
    <row r="841" spans="1:14" s="27" customFormat="1" x14ac:dyDescent="0.35">
      <c r="A841" s="52"/>
      <c r="B841" s="53"/>
      <c r="C841" s="54"/>
      <c r="E841" s="54"/>
      <c r="G841" s="73"/>
      <c r="H841" s="74"/>
      <c r="I841" s="74"/>
      <c r="J841" s="74"/>
      <c r="L841" s="55"/>
      <c r="M841" s="56"/>
      <c r="N841" s="57"/>
    </row>
    <row r="842" spans="1:14" s="27" customFormat="1" x14ac:dyDescent="0.35">
      <c r="A842" s="52"/>
      <c r="B842" s="53"/>
      <c r="C842" s="54"/>
      <c r="E842" s="54"/>
      <c r="G842" s="73"/>
      <c r="H842" s="74"/>
      <c r="I842" s="74"/>
      <c r="J842" s="74"/>
      <c r="L842" s="55"/>
      <c r="M842" s="56"/>
      <c r="N842" s="57"/>
    </row>
    <row r="843" spans="1:14" s="27" customFormat="1" x14ac:dyDescent="0.35">
      <c r="A843" s="52"/>
      <c r="B843" s="53"/>
      <c r="C843" s="54"/>
      <c r="E843" s="54"/>
      <c r="G843" s="73"/>
      <c r="H843" s="74"/>
      <c r="I843" s="74"/>
      <c r="J843" s="74"/>
      <c r="L843" s="55"/>
      <c r="M843" s="56"/>
      <c r="N843" s="57"/>
    </row>
    <row r="844" spans="1:14" s="27" customFormat="1" x14ac:dyDescent="0.35">
      <c r="A844" s="52"/>
      <c r="B844" s="53"/>
      <c r="C844" s="54"/>
      <c r="E844" s="54"/>
      <c r="G844" s="73"/>
      <c r="H844" s="74"/>
      <c r="I844" s="74"/>
      <c r="J844" s="74"/>
      <c r="L844" s="55"/>
      <c r="M844" s="56"/>
      <c r="N844" s="57"/>
    </row>
    <row r="845" spans="1:14" s="27" customFormat="1" x14ac:dyDescent="0.35">
      <c r="A845" s="52"/>
      <c r="B845" s="53"/>
      <c r="C845" s="54"/>
      <c r="E845" s="54"/>
      <c r="G845" s="73"/>
      <c r="H845" s="74"/>
      <c r="I845" s="74"/>
      <c r="J845" s="74"/>
      <c r="L845" s="55"/>
      <c r="M845" s="56"/>
      <c r="N845" s="57"/>
    </row>
    <row r="846" spans="1:14" s="27" customFormat="1" x14ac:dyDescent="0.35">
      <c r="A846" s="52"/>
      <c r="B846" s="53"/>
      <c r="C846" s="54"/>
      <c r="E846" s="54"/>
      <c r="G846" s="73"/>
      <c r="H846" s="74"/>
      <c r="I846" s="74"/>
      <c r="J846" s="74"/>
      <c r="L846" s="55"/>
      <c r="M846" s="56"/>
      <c r="N846" s="57"/>
    </row>
    <row r="847" spans="1:14" s="27" customFormat="1" x14ac:dyDescent="0.35">
      <c r="A847" s="52"/>
      <c r="B847" s="53"/>
      <c r="C847" s="54"/>
      <c r="E847" s="54"/>
      <c r="G847" s="73"/>
      <c r="H847" s="74"/>
      <c r="I847" s="74"/>
      <c r="J847" s="74"/>
      <c r="L847" s="55"/>
      <c r="M847" s="56"/>
      <c r="N847" s="57"/>
    </row>
    <row r="848" spans="1:14" s="27" customFormat="1" x14ac:dyDescent="0.35">
      <c r="A848" s="52"/>
      <c r="B848" s="53"/>
      <c r="C848" s="54"/>
      <c r="E848" s="54"/>
      <c r="G848" s="73"/>
      <c r="H848" s="74"/>
      <c r="I848" s="74"/>
      <c r="J848" s="74"/>
      <c r="L848" s="55"/>
      <c r="M848" s="56"/>
      <c r="N848" s="57"/>
    </row>
    <row r="849" spans="1:14" s="27" customFormat="1" x14ac:dyDescent="0.35">
      <c r="A849" s="52"/>
      <c r="B849" s="53"/>
      <c r="C849" s="54"/>
      <c r="E849" s="54"/>
      <c r="G849" s="73"/>
      <c r="H849" s="74"/>
      <c r="I849" s="74"/>
      <c r="J849" s="74"/>
      <c r="L849" s="55"/>
      <c r="M849" s="56"/>
      <c r="N849" s="57"/>
    </row>
    <row r="850" spans="1:14" s="27" customFormat="1" x14ac:dyDescent="0.35">
      <c r="A850" s="52"/>
      <c r="B850" s="53"/>
      <c r="C850" s="54"/>
      <c r="E850" s="54"/>
      <c r="G850" s="73"/>
      <c r="H850" s="74"/>
      <c r="I850" s="74"/>
      <c r="J850" s="74"/>
      <c r="L850" s="55"/>
      <c r="M850" s="56"/>
      <c r="N850" s="57"/>
    </row>
    <row r="851" spans="1:14" s="27" customFormat="1" x14ac:dyDescent="0.35">
      <c r="A851" s="52"/>
      <c r="B851" s="53"/>
      <c r="C851" s="54"/>
      <c r="E851" s="54"/>
      <c r="G851" s="73"/>
      <c r="H851" s="74"/>
      <c r="I851" s="74"/>
      <c r="J851" s="74"/>
      <c r="L851" s="55"/>
      <c r="M851" s="56"/>
      <c r="N851" s="57"/>
    </row>
    <row r="852" spans="1:14" s="27" customFormat="1" x14ac:dyDescent="0.35">
      <c r="A852" s="52"/>
      <c r="B852" s="53"/>
      <c r="C852" s="54"/>
      <c r="E852" s="54"/>
      <c r="G852" s="73"/>
      <c r="H852" s="74"/>
      <c r="I852" s="74"/>
      <c r="J852" s="74"/>
      <c r="L852" s="55"/>
      <c r="M852" s="56"/>
      <c r="N852" s="57"/>
    </row>
    <row r="853" spans="1:14" s="27" customFormat="1" x14ac:dyDescent="0.35">
      <c r="A853" s="52"/>
      <c r="B853" s="53"/>
      <c r="C853" s="54"/>
      <c r="E853" s="54"/>
      <c r="G853" s="73"/>
      <c r="H853" s="74"/>
      <c r="I853" s="74"/>
      <c r="J853" s="74"/>
      <c r="L853" s="55"/>
      <c r="M853" s="56"/>
      <c r="N853" s="57"/>
    </row>
    <row r="854" spans="1:14" s="27" customFormat="1" x14ac:dyDescent="0.35">
      <c r="A854" s="52"/>
      <c r="B854" s="53"/>
      <c r="C854" s="54"/>
      <c r="E854" s="54"/>
      <c r="G854" s="73"/>
      <c r="H854" s="74"/>
      <c r="I854" s="74"/>
      <c r="J854" s="74"/>
      <c r="L854" s="55"/>
      <c r="M854" s="56"/>
      <c r="N854" s="57"/>
    </row>
    <row r="855" spans="1:14" s="27" customFormat="1" x14ac:dyDescent="0.35">
      <c r="A855" s="52"/>
      <c r="B855" s="53"/>
      <c r="C855" s="54"/>
      <c r="E855" s="54"/>
      <c r="G855" s="73"/>
      <c r="H855" s="74"/>
      <c r="I855" s="74"/>
      <c r="J855" s="74"/>
      <c r="L855" s="55"/>
      <c r="M855" s="56"/>
      <c r="N855" s="57"/>
    </row>
    <row r="856" spans="1:14" s="27" customFormat="1" x14ac:dyDescent="0.35">
      <c r="A856" s="52"/>
      <c r="B856" s="53"/>
      <c r="C856" s="54"/>
      <c r="E856" s="54"/>
      <c r="G856" s="73"/>
      <c r="H856" s="74"/>
      <c r="I856" s="74"/>
      <c r="J856" s="74"/>
      <c r="L856" s="55"/>
      <c r="M856" s="56"/>
      <c r="N856" s="57"/>
    </row>
    <row r="857" spans="1:14" s="27" customFormat="1" x14ac:dyDescent="0.35">
      <c r="A857" s="52"/>
      <c r="B857" s="53"/>
      <c r="C857" s="54"/>
      <c r="E857" s="54"/>
      <c r="G857" s="73"/>
      <c r="H857" s="74"/>
      <c r="I857" s="74"/>
      <c r="J857" s="74"/>
      <c r="L857" s="55"/>
      <c r="M857" s="56"/>
      <c r="N857" s="57"/>
    </row>
    <row r="858" spans="1:14" s="27" customFormat="1" x14ac:dyDescent="0.35">
      <c r="A858" s="52"/>
      <c r="B858" s="53"/>
      <c r="C858" s="54"/>
      <c r="E858" s="54"/>
      <c r="G858" s="73"/>
      <c r="H858" s="74"/>
      <c r="I858" s="74"/>
      <c r="J858" s="74"/>
      <c r="L858" s="55"/>
      <c r="M858" s="56"/>
      <c r="N858" s="57"/>
    </row>
    <row r="859" spans="1:14" s="27" customFormat="1" x14ac:dyDescent="0.35">
      <c r="A859" s="52"/>
      <c r="B859" s="53"/>
      <c r="C859" s="54"/>
      <c r="E859" s="54"/>
      <c r="G859" s="73"/>
      <c r="H859" s="74"/>
      <c r="I859" s="74"/>
      <c r="J859" s="74"/>
      <c r="L859" s="55"/>
      <c r="M859" s="56"/>
      <c r="N859" s="57"/>
    </row>
    <row r="860" spans="1:14" s="27" customFormat="1" x14ac:dyDescent="0.35">
      <c r="A860" s="52"/>
      <c r="B860" s="53"/>
      <c r="C860" s="54"/>
      <c r="E860" s="54"/>
      <c r="G860" s="73"/>
      <c r="H860" s="74"/>
      <c r="I860" s="74"/>
      <c r="J860" s="74"/>
      <c r="L860" s="55"/>
      <c r="M860" s="56"/>
      <c r="N860" s="57"/>
    </row>
    <row r="861" spans="1:14" s="27" customFormat="1" x14ac:dyDescent="0.35">
      <c r="A861" s="52"/>
      <c r="B861" s="53"/>
      <c r="C861" s="54"/>
      <c r="E861" s="54"/>
      <c r="G861" s="73"/>
      <c r="H861" s="74"/>
      <c r="I861" s="74"/>
      <c r="J861" s="74"/>
      <c r="L861" s="55"/>
      <c r="M861" s="56"/>
      <c r="N861" s="57"/>
    </row>
    <row r="862" spans="1:14" s="27" customFormat="1" x14ac:dyDescent="0.35">
      <c r="A862" s="52"/>
      <c r="B862" s="53"/>
      <c r="C862" s="54"/>
      <c r="E862" s="54"/>
      <c r="G862" s="73"/>
      <c r="H862" s="74"/>
      <c r="I862" s="74"/>
      <c r="J862" s="74"/>
      <c r="L862" s="55"/>
      <c r="M862" s="56"/>
      <c r="N862" s="57"/>
    </row>
    <row r="863" spans="1:14" s="27" customFormat="1" x14ac:dyDescent="0.35">
      <c r="A863" s="52"/>
      <c r="B863" s="53"/>
      <c r="C863" s="54"/>
      <c r="E863" s="54"/>
      <c r="G863" s="73"/>
      <c r="H863" s="74"/>
      <c r="I863" s="74"/>
      <c r="J863" s="74"/>
      <c r="L863" s="55"/>
      <c r="M863" s="56"/>
      <c r="N863" s="57"/>
    </row>
    <row r="864" spans="1:14" s="27" customFormat="1" x14ac:dyDescent="0.35">
      <c r="A864" s="52"/>
      <c r="B864" s="53"/>
      <c r="C864" s="54"/>
      <c r="E864" s="54"/>
      <c r="G864" s="73"/>
      <c r="H864" s="74"/>
      <c r="I864" s="74"/>
      <c r="J864" s="74"/>
      <c r="L864" s="55"/>
      <c r="M864" s="56"/>
      <c r="N864" s="57"/>
    </row>
    <row r="865" spans="1:14" s="27" customFormat="1" x14ac:dyDescent="0.35">
      <c r="A865" s="52"/>
      <c r="B865" s="53"/>
      <c r="C865" s="54"/>
      <c r="E865" s="54"/>
      <c r="G865" s="73"/>
      <c r="H865" s="74"/>
      <c r="I865" s="74"/>
      <c r="J865" s="74"/>
      <c r="L865" s="55"/>
      <c r="M865" s="56"/>
      <c r="N865" s="57"/>
    </row>
    <row r="866" spans="1:14" s="27" customFormat="1" x14ac:dyDescent="0.35">
      <c r="A866" s="52"/>
      <c r="B866" s="53"/>
      <c r="C866" s="54"/>
      <c r="E866" s="54"/>
      <c r="G866" s="73"/>
      <c r="H866" s="74"/>
      <c r="I866" s="74"/>
      <c r="J866" s="74"/>
      <c r="L866" s="55"/>
      <c r="M866" s="56"/>
      <c r="N866" s="57"/>
    </row>
    <row r="867" spans="1:14" s="27" customFormat="1" x14ac:dyDescent="0.35">
      <c r="A867" s="52"/>
      <c r="B867" s="53"/>
      <c r="C867" s="54"/>
      <c r="E867" s="54"/>
      <c r="G867" s="73"/>
      <c r="H867" s="74"/>
      <c r="I867" s="74"/>
      <c r="J867" s="74"/>
      <c r="L867" s="55"/>
      <c r="M867" s="56"/>
      <c r="N867" s="57"/>
    </row>
    <row r="868" spans="1:14" s="27" customFormat="1" x14ac:dyDescent="0.35">
      <c r="A868" s="52"/>
      <c r="B868" s="53"/>
      <c r="C868" s="54"/>
      <c r="E868" s="54"/>
      <c r="G868" s="73"/>
      <c r="H868" s="74"/>
      <c r="I868" s="74"/>
      <c r="J868" s="74"/>
      <c r="L868" s="55"/>
      <c r="M868" s="56"/>
      <c r="N868" s="57"/>
    </row>
    <row r="869" spans="1:14" s="27" customFormat="1" x14ac:dyDescent="0.35">
      <c r="A869" s="52"/>
      <c r="B869" s="53"/>
      <c r="C869" s="54"/>
      <c r="E869" s="54"/>
      <c r="G869" s="73"/>
      <c r="H869" s="74"/>
      <c r="I869" s="74"/>
      <c r="J869" s="74"/>
      <c r="L869" s="55"/>
      <c r="M869" s="56"/>
      <c r="N869" s="57"/>
    </row>
    <row r="870" spans="1:14" s="27" customFormat="1" x14ac:dyDescent="0.35">
      <c r="A870" s="52"/>
      <c r="B870" s="53"/>
      <c r="C870" s="54"/>
      <c r="E870" s="54"/>
      <c r="G870" s="73"/>
      <c r="H870" s="74"/>
      <c r="I870" s="74"/>
      <c r="J870" s="74"/>
      <c r="L870" s="55"/>
      <c r="M870" s="56"/>
      <c r="N870" s="57"/>
    </row>
    <row r="871" spans="1:14" s="27" customFormat="1" x14ac:dyDescent="0.35">
      <c r="A871" s="52"/>
      <c r="B871" s="53"/>
      <c r="C871" s="54"/>
      <c r="E871" s="54"/>
      <c r="G871" s="73"/>
      <c r="H871" s="74"/>
      <c r="I871" s="74"/>
      <c r="J871" s="74"/>
      <c r="L871" s="55"/>
      <c r="M871" s="56"/>
      <c r="N871" s="57"/>
    </row>
    <row r="872" spans="1:14" s="27" customFormat="1" x14ac:dyDescent="0.35">
      <c r="A872" s="52"/>
      <c r="B872" s="53"/>
      <c r="C872" s="54"/>
      <c r="E872" s="54"/>
      <c r="G872" s="73"/>
      <c r="H872" s="74"/>
      <c r="I872" s="74"/>
      <c r="J872" s="74"/>
      <c r="L872" s="55"/>
      <c r="M872" s="56"/>
      <c r="N872" s="57"/>
    </row>
    <row r="873" spans="1:14" s="27" customFormat="1" x14ac:dyDescent="0.35">
      <c r="A873" s="52"/>
      <c r="B873" s="53"/>
      <c r="C873" s="54"/>
      <c r="E873" s="54"/>
      <c r="G873" s="73"/>
      <c r="H873" s="74"/>
      <c r="I873" s="74"/>
      <c r="J873" s="74"/>
      <c r="L873" s="55"/>
      <c r="M873" s="56"/>
      <c r="N873" s="57"/>
    </row>
    <row r="874" spans="1:14" s="27" customFormat="1" x14ac:dyDescent="0.35">
      <c r="A874" s="52"/>
      <c r="B874" s="53"/>
      <c r="C874" s="54"/>
      <c r="E874" s="54"/>
      <c r="G874" s="73"/>
      <c r="H874" s="74"/>
      <c r="I874" s="74"/>
      <c r="J874" s="74"/>
      <c r="L874" s="55"/>
      <c r="M874" s="56"/>
      <c r="N874" s="57"/>
    </row>
    <row r="875" spans="1:14" s="27" customFormat="1" x14ac:dyDescent="0.35">
      <c r="A875" s="52"/>
      <c r="B875" s="53"/>
      <c r="C875" s="54"/>
      <c r="E875" s="54"/>
      <c r="G875" s="73"/>
      <c r="H875" s="74"/>
      <c r="I875" s="74"/>
      <c r="J875" s="74"/>
      <c r="L875" s="55"/>
      <c r="M875" s="56"/>
      <c r="N875" s="57"/>
    </row>
    <row r="876" spans="1:14" s="27" customFormat="1" x14ac:dyDescent="0.35">
      <c r="A876" s="52"/>
      <c r="B876" s="53"/>
      <c r="C876" s="54"/>
      <c r="E876" s="54"/>
      <c r="G876" s="73"/>
      <c r="H876" s="74"/>
      <c r="I876" s="74"/>
      <c r="J876" s="74"/>
      <c r="L876" s="55"/>
      <c r="M876" s="56"/>
      <c r="N876" s="57"/>
    </row>
    <row r="877" spans="1:14" s="27" customFormat="1" x14ac:dyDescent="0.35">
      <c r="A877" s="52"/>
      <c r="B877" s="53"/>
      <c r="C877" s="54"/>
      <c r="E877" s="54"/>
      <c r="G877" s="73"/>
      <c r="H877" s="74"/>
      <c r="I877" s="74"/>
      <c r="J877" s="74"/>
      <c r="L877" s="55"/>
      <c r="M877" s="56"/>
      <c r="N877" s="57"/>
    </row>
    <row r="878" spans="1:14" s="27" customFormat="1" x14ac:dyDescent="0.35">
      <c r="A878" s="52"/>
      <c r="B878" s="53"/>
      <c r="C878" s="54"/>
      <c r="E878" s="54"/>
      <c r="G878" s="73"/>
      <c r="H878" s="74"/>
      <c r="I878" s="74"/>
      <c r="J878" s="74"/>
      <c r="L878" s="55"/>
      <c r="M878" s="56"/>
      <c r="N878" s="57"/>
    </row>
    <row r="879" spans="1:14" s="27" customFormat="1" x14ac:dyDescent="0.35">
      <c r="A879" s="52"/>
      <c r="B879" s="53"/>
      <c r="C879" s="54"/>
      <c r="E879" s="54"/>
      <c r="G879" s="73"/>
      <c r="H879" s="74"/>
      <c r="I879" s="74"/>
      <c r="J879" s="74"/>
      <c r="L879" s="55"/>
      <c r="M879" s="56"/>
      <c r="N879" s="57"/>
    </row>
    <row r="880" spans="1:14" s="27" customFormat="1" x14ac:dyDescent="0.35">
      <c r="A880" s="52"/>
      <c r="B880" s="53"/>
      <c r="C880" s="54"/>
      <c r="E880" s="54"/>
      <c r="G880" s="73"/>
      <c r="H880" s="74"/>
      <c r="I880" s="74"/>
      <c r="J880" s="74"/>
      <c r="L880" s="55"/>
      <c r="M880" s="56"/>
      <c r="N880" s="57"/>
    </row>
    <row r="881" spans="1:14" s="27" customFormat="1" x14ac:dyDescent="0.35">
      <c r="A881" s="52"/>
      <c r="B881" s="53"/>
      <c r="C881" s="54"/>
      <c r="E881" s="54"/>
      <c r="G881" s="73"/>
      <c r="H881" s="74"/>
      <c r="I881" s="74"/>
      <c r="J881" s="74"/>
      <c r="L881" s="55"/>
      <c r="M881" s="56"/>
      <c r="N881" s="57"/>
    </row>
    <row r="882" spans="1:14" s="27" customFormat="1" x14ac:dyDescent="0.35">
      <c r="A882" s="52"/>
      <c r="B882" s="53"/>
      <c r="C882" s="54"/>
      <c r="E882" s="54"/>
      <c r="G882" s="73"/>
      <c r="H882" s="74"/>
      <c r="I882" s="74"/>
      <c r="J882" s="74"/>
      <c r="L882" s="55"/>
      <c r="M882" s="56"/>
      <c r="N882" s="57"/>
    </row>
    <row r="883" spans="1:14" s="27" customFormat="1" x14ac:dyDescent="0.35">
      <c r="A883" s="52"/>
      <c r="B883" s="53"/>
      <c r="C883" s="54"/>
      <c r="E883" s="54"/>
      <c r="G883" s="73"/>
      <c r="H883" s="74"/>
      <c r="I883" s="74"/>
      <c r="J883" s="74"/>
      <c r="L883" s="55"/>
      <c r="M883" s="56"/>
      <c r="N883" s="57"/>
    </row>
    <row r="884" spans="1:14" s="27" customFormat="1" x14ac:dyDescent="0.35">
      <c r="A884" s="52"/>
      <c r="B884" s="53"/>
      <c r="C884" s="54"/>
      <c r="E884" s="54"/>
      <c r="G884" s="73"/>
      <c r="H884" s="74"/>
      <c r="I884" s="74"/>
      <c r="J884" s="74"/>
      <c r="L884" s="55"/>
      <c r="M884" s="56"/>
      <c r="N884" s="57"/>
    </row>
    <row r="885" spans="1:14" s="27" customFormat="1" x14ac:dyDescent="0.35">
      <c r="A885" s="52"/>
      <c r="B885" s="53"/>
      <c r="C885" s="54"/>
      <c r="E885" s="54"/>
      <c r="G885" s="73"/>
      <c r="H885" s="74"/>
      <c r="I885" s="74"/>
      <c r="J885" s="74"/>
      <c r="L885" s="55"/>
      <c r="M885" s="56"/>
      <c r="N885" s="57"/>
    </row>
    <row r="886" spans="1:14" s="27" customFormat="1" x14ac:dyDescent="0.35">
      <c r="A886" s="52"/>
      <c r="B886" s="53"/>
      <c r="C886" s="54"/>
      <c r="E886" s="54"/>
      <c r="G886" s="73"/>
      <c r="H886" s="74"/>
      <c r="I886" s="74"/>
      <c r="J886" s="74"/>
      <c r="L886" s="55"/>
      <c r="M886" s="56"/>
      <c r="N886" s="57"/>
    </row>
    <row r="887" spans="1:14" s="27" customFormat="1" x14ac:dyDescent="0.35">
      <c r="A887" s="52"/>
      <c r="B887" s="53"/>
      <c r="C887" s="54"/>
      <c r="E887" s="54"/>
      <c r="G887" s="73"/>
      <c r="H887" s="74"/>
      <c r="I887" s="74"/>
      <c r="J887" s="74"/>
      <c r="L887" s="55"/>
      <c r="M887" s="56"/>
      <c r="N887" s="57"/>
    </row>
    <row r="888" spans="1:14" s="27" customFormat="1" x14ac:dyDescent="0.35">
      <c r="A888" s="52"/>
      <c r="B888" s="53"/>
      <c r="C888" s="54"/>
      <c r="E888" s="54"/>
      <c r="G888" s="73"/>
      <c r="H888" s="74"/>
      <c r="I888" s="74"/>
      <c r="J888" s="74"/>
      <c r="L888" s="55"/>
      <c r="M888" s="56"/>
      <c r="N888" s="57"/>
    </row>
    <row r="889" spans="1:14" s="27" customFormat="1" x14ac:dyDescent="0.35">
      <c r="A889" s="52"/>
      <c r="B889" s="53"/>
      <c r="C889" s="54"/>
      <c r="E889" s="54"/>
      <c r="G889" s="73"/>
      <c r="H889" s="74"/>
      <c r="I889" s="74"/>
      <c r="J889" s="74"/>
      <c r="L889" s="55"/>
      <c r="M889" s="56"/>
      <c r="N889" s="57"/>
    </row>
    <row r="890" spans="1:14" s="27" customFormat="1" x14ac:dyDescent="0.35">
      <c r="A890" s="52"/>
      <c r="B890" s="53"/>
      <c r="C890" s="54"/>
      <c r="E890" s="54"/>
      <c r="G890" s="73"/>
      <c r="H890" s="74"/>
      <c r="I890" s="74"/>
      <c r="J890" s="74"/>
      <c r="L890" s="55"/>
      <c r="M890" s="56"/>
      <c r="N890" s="57"/>
    </row>
    <row r="891" spans="1:14" s="27" customFormat="1" x14ac:dyDescent="0.35">
      <c r="A891" s="52"/>
      <c r="B891" s="53"/>
      <c r="C891" s="54"/>
      <c r="E891" s="54"/>
      <c r="G891" s="73"/>
      <c r="H891" s="74"/>
      <c r="I891" s="74"/>
      <c r="J891" s="74"/>
      <c r="L891" s="55"/>
      <c r="M891" s="56"/>
      <c r="N891" s="57"/>
    </row>
    <row r="892" spans="1:14" s="27" customFormat="1" x14ac:dyDescent="0.35">
      <c r="A892" s="52"/>
      <c r="B892" s="53"/>
      <c r="C892" s="54"/>
      <c r="E892" s="54"/>
      <c r="G892" s="73"/>
      <c r="H892" s="74"/>
      <c r="I892" s="74"/>
      <c r="J892" s="74"/>
      <c r="L892" s="55"/>
      <c r="M892" s="56"/>
      <c r="N892" s="57"/>
    </row>
    <row r="893" spans="1:14" s="27" customFormat="1" x14ac:dyDescent="0.35">
      <c r="A893" s="52"/>
      <c r="B893" s="53"/>
      <c r="C893" s="54"/>
      <c r="E893" s="54"/>
      <c r="G893" s="73"/>
      <c r="H893" s="74"/>
      <c r="I893" s="74"/>
      <c r="J893" s="74"/>
      <c r="L893" s="55"/>
      <c r="M893" s="56"/>
      <c r="N893" s="57"/>
    </row>
    <row r="894" spans="1:14" s="27" customFormat="1" x14ac:dyDescent="0.35">
      <c r="A894" s="52"/>
      <c r="B894" s="53"/>
      <c r="C894" s="54"/>
      <c r="E894" s="54"/>
      <c r="G894" s="73"/>
      <c r="H894" s="74"/>
      <c r="I894" s="74"/>
      <c r="J894" s="74"/>
      <c r="L894" s="55"/>
      <c r="M894" s="56"/>
      <c r="N894" s="57"/>
    </row>
    <row r="895" spans="1:14" s="27" customFormat="1" x14ac:dyDescent="0.35">
      <c r="A895" s="52"/>
      <c r="B895" s="53"/>
      <c r="C895" s="54"/>
      <c r="E895" s="54"/>
      <c r="G895" s="73"/>
      <c r="H895" s="74"/>
      <c r="I895" s="74"/>
      <c r="J895" s="74"/>
      <c r="L895" s="55"/>
      <c r="M895" s="56"/>
      <c r="N895" s="57"/>
    </row>
    <row r="896" spans="1:14" s="27" customFormat="1" x14ac:dyDescent="0.35">
      <c r="A896" s="52"/>
      <c r="B896" s="53"/>
      <c r="C896" s="54"/>
      <c r="E896" s="54"/>
      <c r="G896" s="73"/>
      <c r="H896" s="74"/>
      <c r="I896" s="74"/>
      <c r="J896" s="74"/>
      <c r="L896" s="55"/>
      <c r="M896" s="56"/>
      <c r="N896" s="57"/>
    </row>
    <row r="897" spans="1:14" s="27" customFormat="1" x14ac:dyDescent="0.35">
      <c r="A897" s="52"/>
      <c r="B897" s="53"/>
      <c r="C897" s="54"/>
      <c r="E897" s="54"/>
      <c r="G897" s="73"/>
      <c r="H897" s="74"/>
      <c r="I897" s="74"/>
      <c r="J897" s="74"/>
      <c r="L897" s="55"/>
      <c r="M897" s="56"/>
      <c r="N897" s="57"/>
    </row>
    <row r="898" spans="1:14" s="27" customFormat="1" x14ac:dyDescent="0.35">
      <c r="A898" s="52"/>
      <c r="B898" s="53"/>
      <c r="C898" s="54"/>
      <c r="E898" s="54"/>
      <c r="G898" s="73"/>
      <c r="H898" s="74"/>
      <c r="I898" s="74"/>
      <c r="J898" s="74"/>
      <c r="L898" s="55"/>
      <c r="M898" s="56"/>
      <c r="N898" s="57"/>
    </row>
    <row r="899" spans="1:14" s="27" customFormat="1" x14ac:dyDescent="0.35">
      <c r="A899" s="52"/>
      <c r="B899" s="53"/>
      <c r="C899" s="54"/>
      <c r="E899" s="54"/>
      <c r="G899" s="73"/>
      <c r="H899" s="74"/>
      <c r="I899" s="74"/>
      <c r="J899" s="74"/>
      <c r="L899" s="55"/>
      <c r="M899" s="56"/>
      <c r="N899" s="57"/>
    </row>
    <row r="900" spans="1:14" s="27" customFormat="1" x14ac:dyDescent="0.35">
      <c r="A900" s="52"/>
      <c r="B900" s="53"/>
      <c r="C900" s="54"/>
      <c r="E900" s="54"/>
      <c r="G900" s="73"/>
      <c r="H900" s="74"/>
      <c r="I900" s="74"/>
      <c r="J900" s="74"/>
      <c r="L900" s="55"/>
      <c r="M900" s="56"/>
      <c r="N900" s="57"/>
    </row>
    <row r="901" spans="1:14" s="27" customFormat="1" x14ac:dyDescent="0.35">
      <c r="A901" s="52"/>
      <c r="B901" s="53"/>
      <c r="C901" s="54"/>
      <c r="E901" s="54"/>
      <c r="G901" s="73"/>
      <c r="H901" s="74"/>
      <c r="I901" s="74"/>
      <c r="J901" s="74"/>
      <c r="L901" s="55"/>
      <c r="M901" s="56"/>
      <c r="N901" s="57"/>
    </row>
    <row r="902" spans="1:14" s="27" customFormat="1" x14ac:dyDescent="0.35">
      <c r="A902" s="52"/>
      <c r="B902" s="53"/>
      <c r="C902" s="54"/>
      <c r="E902" s="54"/>
      <c r="G902" s="73"/>
      <c r="H902" s="74"/>
      <c r="I902" s="74"/>
      <c r="J902" s="74"/>
      <c r="L902" s="55"/>
      <c r="M902" s="56"/>
      <c r="N902" s="57"/>
    </row>
    <row r="903" spans="1:14" s="27" customFormat="1" x14ac:dyDescent="0.35">
      <c r="A903" s="52"/>
      <c r="B903" s="53"/>
      <c r="C903" s="54"/>
      <c r="E903" s="54"/>
      <c r="G903" s="73"/>
      <c r="H903" s="74"/>
      <c r="I903" s="74"/>
      <c r="J903" s="74"/>
      <c r="L903" s="55"/>
      <c r="M903" s="56"/>
      <c r="N903" s="57"/>
    </row>
    <row r="904" spans="1:14" s="27" customFormat="1" x14ac:dyDescent="0.35">
      <c r="A904" s="52"/>
      <c r="B904" s="53"/>
      <c r="C904" s="54"/>
      <c r="E904" s="54"/>
      <c r="G904" s="73"/>
      <c r="H904" s="74"/>
      <c r="I904" s="74"/>
      <c r="J904" s="74"/>
      <c r="L904" s="55"/>
      <c r="M904" s="56"/>
      <c r="N904" s="57"/>
    </row>
    <row r="905" spans="1:14" s="27" customFormat="1" x14ac:dyDescent="0.35">
      <c r="A905" s="52"/>
      <c r="B905" s="53"/>
      <c r="C905" s="54"/>
      <c r="E905" s="54"/>
      <c r="G905" s="73"/>
      <c r="H905" s="74"/>
      <c r="I905" s="74"/>
      <c r="J905" s="74"/>
      <c r="L905" s="55"/>
      <c r="M905" s="56"/>
      <c r="N905" s="57"/>
    </row>
    <row r="906" spans="1:14" s="27" customFormat="1" x14ac:dyDescent="0.35">
      <c r="A906" s="52"/>
      <c r="B906" s="53"/>
      <c r="C906" s="54"/>
      <c r="E906" s="54"/>
      <c r="G906" s="73"/>
      <c r="H906" s="74"/>
      <c r="I906" s="74"/>
      <c r="J906" s="74"/>
      <c r="L906" s="55"/>
      <c r="M906" s="56"/>
      <c r="N906" s="57"/>
    </row>
    <row r="907" spans="1:14" s="27" customFormat="1" x14ac:dyDescent="0.35">
      <c r="A907" s="52"/>
      <c r="B907" s="53"/>
      <c r="C907" s="54"/>
      <c r="E907" s="54"/>
      <c r="G907" s="73"/>
      <c r="H907" s="74"/>
      <c r="I907" s="74"/>
      <c r="J907" s="74"/>
      <c r="L907" s="55"/>
      <c r="M907" s="56"/>
      <c r="N907" s="57"/>
    </row>
    <row r="908" spans="1:14" s="27" customFormat="1" x14ac:dyDescent="0.35">
      <c r="A908" s="52"/>
      <c r="B908" s="53"/>
      <c r="C908" s="54"/>
      <c r="E908" s="54"/>
      <c r="G908" s="73"/>
      <c r="H908" s="74"/>
      <c r="I908" s="74"/>
      <c r="J908" s="74"/>
      <c r="L908" s="55"/>
      <c r="M908" s="56"/>
      <c r="N908" s="57"/>
    </row>
    <row r="909" spans="1:14" s="27" customFormat="1" x14ac:dyDescent="0.35">
      <c r="A909" s="52"/>
      <c r="B909" s="53"/>
      <c r="C909" s="54"/>
      <c r="E909" s="54"/>
      <c r="G909" s="73"/>
      <c r="H909" s="74"/>
      <c r="I909" s="74"/>
      <c r="J909" s="74"/>
      <c r="L909" s="55"/>
      <c r="M909" s="56"/>
      <c r="N909" s="57"/>
    </row>
    <row r="910" spans="1:14" s="27" customFormat="1" x14ac:dyDescent="0.35">
      <c r="A910" s="52"/>
      <c r="B910" s="53"/>
      <c r="C910" s="54"/>
      <c r="E910" s="54"/>
      <c r="G910" s="73"/>
      <c r="H910" s="74"/>
      <c r="I910" s="74"/>
      <c r="J910" s="74"/>
      <c r="L910" s="55"/>
      <c r="M910" s="56"/>
      <c r="N910" s="57"/>
    </row>
    <row r="911" spans="1:14" s="27" customFormat="1" x14ac:dyDescent="0.35">
      <c r="A911" s="52"/>
      <c r="B911" s="53"/>
      <c r="C911" s="54"/>
      <c r="E911" s="54"/>
      <c r="G911" s="73"/>
      <c r="H911" s="74"/>
      <c r="I911" s="74"/>
      <c r="J911" s="74"/>
      <c r="L911" s="55"/>
      <c r="M911" s="56"/>
      <c r="N911" s="57"/>
    </row>
    <row r="912" spans="1:14" s="27" customFormat="1" x14ac:dyDescent="0.35">
      <c r="A912" s="52"/>
      <c r="B912" s="53"/>
      <c r="C912" s="54"/>
      <c r="E912" s="54"/>
      <c r="G912" s="73"/>
      <c r="H912" s="74"/>
      <c r="I912" s="74"/>
      <c r="J912" s="74"/>
      <c r="L912" s="55"/>
      <c r="M912" s="56"/>
      <c r="N912" s="57"/>
    </row>
    <row r="913" spans="1:14" s="27" customFormat="1" x14ac:dyDescent="0.35">
      <c r="A913" s="52"/>
      <c r="B913" s="53"/>
      <c r="C913" s="54"/>
      <c r="E913" s="54"/>
      <c r="G913" s="73"/>
      <c r="H913" s="74"/>
      <c r="I913" s="74"/>
      <c r="J913" s="74"/>
      <c r="L913" s="55"/>
      <c r="M913" s="56"/>
      <c r="N913" s="57"/>
    </row>
    <row r="914" spans="1:14" s="27" customFormat="1" x14ac:dyDescent="0.35">
      <c r="A914" s="52"/>
      <c r="B914" s="53"/>
      <c r="C914" s="54"/>
      <c r="E914" s="54"/>
      <c r="G914" s="73"/>
      <c r="H914" s="74"/>
      <c r="I914" s="74"/>
      <c r="J914" s="74"/>
      <c r="L914" s="55"/>
      <c r="M914" s="56"/>
      <c r="N914" s="57"/>
    </row>
    <row r="915" spans="1:14" s="27" customFormat="1" x14ac:dyDescent="0.35">
      <c r="A915" s="52"/>
      <c r="B915" s="53"/>
      <c r="C915" s="54"/>
      <c r="E915" s="54"/>
      <c r="G915" s="73"/>
      <c r="H915" s="74"/>
      <c r="I915" s="74"/>
      <c r="J915" s="74"/>
      <c r="L915" s="55"/>
      <c r="M915" s="56"/>
      <c r="N915" s="57"/>
    </row>
    <row r="916" spans="1:14" s="27" customFormat="1" x14ac:dyDescent="0.35">
      <c r="A916" s="52"/>
      <c r="B916" s="53"/>
      <c r="C916" s="54"/>
      <c r="E916" s="54"/>
      <c r="G916" s="73"/>
      <c r="H916" s="74"/>
      <c r="I916" s="74"/>
      <c r="J916" s="74"/>
      <c r="L916" s="55"/>
      <c r="M916" s="56"/>
      <c r="N916" s="57"/>
    </row>
    <row r="917" spans="1:14" s="27" customFormat="1" x14ac:dyDescent="0.35">
      <c r="A917" s="52"/>
      <c r="B917" s="53"/>
      <c r="C917" s="54"/>
      <c r="E917" s="54"/>
      <c r="G917" s="73"/>
      <c r="H917" s="74"/>
      <c r="I917" s="74"/>
      <c r="J917" s="74"/>
      <c r="L917" s="55"/>
      <c r="M917" s="56"/>
      <c r="N917" s="57"/>
    </row>
    <row r="918" spans="1:14" s="27" customFormat="1" x14ac:dyDescent="0.35">
      <c r="A918" s="52"/>
      <c r="B918" s="53"/>
      <c r="C918" s="54"/>
      <c r="E918" s="54"/>
      <c r="G918" s="73"/>
      <c r="H918" s="74"/>
      <c r="I918" s="74"/>
      <c r="J918" s="74"/>
      <c r="L918" s="55"/>
      <c r="M918" s="56"/>
      <c r="N918" s="57"/>
    </row>
    <row r="919" spans="1:14" s="27" customFormat="1" x14ac:dyDescent="0.35">
      <c r="A919" s="52"/>
      <c r="B919" s="53"/>
      <c r="C919" s="54"/>
      <c r="E919" s="54"/>
      <c r="G919" s="73"/>
      <c r="H919" s="74"/>
      <c r="I919" s="74"/>
      <c r="J919" s="74"/>
      <c r="L919" s="55"/>
      <c r="M919" s="56"/>
      <c r="N919" s="57"/>
    </row>
    <row r="920" spans="1:14" s="27" customFormat="1" x14ac:dyDescent="0.35">
      <c r="A920" s="52"/>
      <c r="B920" s="53"/>
      <c r="C920" s="54"/>
      <c r="E920" s="54"/>
      <c r="G920" s="73"/>
      <c r="H920" s="74"/>
      <c r="I920" s="74"/>
      <c r="J920" s="74"/>
      <c r="L920" s="55"/>
      <c r="M920" s="56"/>
      <c r="N920" s="57"/>
    </row>
    <row r="921" spans="1:14" s="27" customFormat="1" x14ac:dyDescent="0.35">
      <c r="A921" s="52"/>
      <c r="B921" s="53"/>
      <c r="C921" s="54"/>
      <c r="E921" s="54"/>
      <c r="G921" s="73"/>
      <c r="H921" s="74"/>
      <c r="I921" s="74"/>
      <c r="J921" s="74"/>
      <c r="L921" s="55"/>
      <c r="M921" s="56"/>
      <c r="N921" s="57"/>
    </row>
    <row r="922" spans="1:14" s="27" customFormat="1" x14ac:dyDescent="0.35">
      <c r="A922" s="52"/>
      <c r="B922" s="53"/>
      <c r="C922" s="54"/>
      <c r="E922" s="54"/>
      <c r="G922" s="73"/>
      <c r="H922" s="74"/>
      <c r="I922" s="74"/>
      <c r="J922" s="74"/>
      <c r="L922" s="55"/>
      <c r="M922" s="56"/>
      <c r="N922" s="57"/>
    </row>
    <row r="923" spans="1:14" s="27" customFormat="1" x14ac:dyDescent="0.35">
      <c r="A923" s="52"/>
      <c r="B923" s="53"/>
      <c r="C923" s="54"/>
      <c r="E923" s="54"/>
      <c r="G923" s="73"/>
      <c r="H923" s="74"/>
      <c r="I923" s="74"/>
      <c r="J923" s="74"/>
      <c r="L923" s="55"/>
      <c r="M923" s="56"/>
      <c r="N923" s="57"/>
    </row>
    <row r="924" spans="1:14" s="27" customFormat="1" x14ac:dyDescent="0.35">
      <c r="A924" s="52"/>
      <c r="B924" s="53"/>
      <c r="C924" s="54"/>
      <c r="E924" s="54"/>
      <c r="G924" s="73"/>
      <c r="H924" s="74"/>
      <c r="I924" s="74"/>
      <c r="J924" s="74"/>
      <c r="L924" s="55"/>
      <c r="M924" s="56"/>
      <c r="N924" s="57"/>
    </row>
    <row r="925" spans="1:14" s="27" customFormat="1" x14ac:dyDescent="0.35">
      <c r="A925" s="52"/>
      <c r="B925" s="53"/>
      <c r="C925" s="54"/>
      <c r="E925" s="54"/>
      <c r="G925" s="73"/>
      <c r="H925" s="74"/>
      <c r="I925" s="74"/>
      <c r="J925" s="74"/>
      <c r="L925" s="55"/>
      <c r="M925" s="56"/>
      <c r="N925" s="57"/>
    </row>
    <row r="926" spans="1:14" s="27" customFormat="1" x14ac:dyDescent="0.35">
      <c r="A926" s="52"/>
      <c r="B926" s="53"/>
      <c r="C926" s="54"/>
      <c r="E926" s="54"/>
      <c r="G926" s="73"/>
      <c r="H926" s="74"/>
      <c r="I926" s="74"/>
      <c r="J926" s="74"/>
      <c r="L926" s="55"/>
      <c r="M926" s="56"/>
      <c r="N926" s="57"/>
    </row>
    <row r="927" spans="1:14" s="27" customFormat="1" x14ac:dyDescent="0.35">
      <c r="A927" s="52"/>
      <c r="B927" s="53"/>
      <c r="C927" s="54"/>
      <c r="E927" s="54"/>
      <c r="G927" s="73"/>
      <c r="H927" s="74"/>
      <c r="I927" s="74"/>
      <c r="J927" s="74"/>
      <c r="L927" s="55"/>
      <c r="M927" s="56"/>
      <c r="N927" s="57"/>
    </row>
    <row r="928" spans="1:14" s="27" customFormat="1" x14ac:dyDescent="0.35">
      <c r="A928" s="52"/>
      <c r="B928" s="53"/>
      <c r="C928" s="54"/>
      <c r="E928" s="54"/>
      <c r="G928" s="73"/>
      <c r="H928" s="74"/>
      <c r="I928" s="74"/>
      <c r="J928" s="74"/>
      <c r="L928" s="55"/>
      <c r="M928" s="56"/>
      <c r="N928" s="57"/>
    </row>
    <row r="929" spans="1:14" s="27" customFormat="1" x14ac:dyDescent="0.35">
      <c r="A929" s="52"/>
      <c r="B929" s="53"/>
      <c r="C929" s="54"/>
      <c r="E929" s="54"/>
      <c r="G929" s="73"/>
      <c r="H929" s="74"/>
      <c r="I929" s="74"/>
      <c r="J929" s="74"/>
      <c r="L929" s="55"/>
      <c r="M929" s="56"/>
      <c r="N929" s="57"/>
    </row>
    <row r="930" spans="1:14" s="27" customFormat="1" x14ac:dyDescent="0.35">
      <c r="A930" s="52"/>
      <c r="B930" s="53"/>
      <c r="C930" s="54"/>
      <c r="E930" s="54"/>
      <c r="G930" s="73"/>
      <c r="H930" s="74"/>
      <c r="I930" s="74"/>
      <c r="J930" s="74"/>
      <c r="L930" s="55"/>
      <c r="M930" s="56"/>
      <c r="N930" s="57"/>
    </row>
    <row r="931" spans="1:14" s="27" customFormat="1" x14ac:dyDescent="0.35">
      <c r="A931" s="52"/>
      <c r="B931" s="53"/>
      <c r="C931" s="54"/>
      <c r="E931" s="54"/>
      <c r="G931" s="73"/>
      <c r="H931" s="74"/>
      <c r="I931" s="74"/>
      <c r="J931" s="74"/>
      <c r="L931" s="55"/>
      <c r="M931" s="56"/>
      <c r="N931" s="57"/>
    </row>
    <row r="932" spans="1:14" s="27" customFormat="1" x14ac:dyDescent="0.35">
      <c r="A932" s="52"/>
      <c r="B932" s="53"/>
      <c r="C932" s="54"/>
      <c r="E932" s="54"/>
      <c r="G932" s="73"/>
      <c r="H932" s="74"/>
      <c r="I932" s="74"/>
      <c r="J932" s="74"/>
      <c r="L932" s="55"/>
      <c r="M932" s="56"/>
      <c r="N932" s="57"/>
    </row>
    <row r="933" spans="1:14" s="27" customFormat="1" x14ac:dyDescent="0.35">
      <c r="A933" s="52"/>
      <c r="B933" s="53"/>
      <c r="C933" s="54"/>
      <c r="E933" s="54"/>
      <c r="G933" s="73"/>
      <c r="H933" s="74"/>
      <c r="I933" s="74"/>
      <c r="J933" s="74"/>
      <c r="L933" s="55"/>
      <c r="M933" s="56"/>
      <c r="N933" s="57"/>
    </row>
    <row r="934" spans="1:14" s="27" customFormat="1" x14ac:dyDescent="0.35">
      <c r="A934" s="52"/>
      <c r="B934" s="53"/>
      <c r="C934" s="54"/>
      <c r="E934" s="54"/>
      <c r="G934" s="73"/>
      <c r="H934" s="74"/>
      <c r="I934" s="74"/>
      <c r="J934" s="74"/>
      <c r="L934" s="55"/>
      <c r="M934" s="56"/>
      <c r="N934" s="57"/>
    </row>
    <row r="935" spans="1:14" s="27" customFormat="1" x14ac:dyDescent="0.35">
      <c r="A935" s="52"/>
      <c r="B935" s="53"/>
      <c r="C935" s="54"/>
      <c r="E935" s="54"/>
      <c r="G935" s="73"/>
      <c r="H935" s="74"/>
      <c r="I935" s="74"/>
      <c r="J935" s="74"/>
      <c r="L935" s="55"/>
      <c r="M935" s="56"/>
      <c r="N935" s="57"/>
    </row>
    <row r="936" spans="1:14" s="27" customFormat="1" x14ac:dyDescent="0.35">
      <c r="A936" s="52"/>
      <c r="B936" s="53"/>
      <c r="C936" s="54"/>
      <c r="E936" s="54"/>
      <c r="G936" s="73"/>
      <c r="H936" s="74"/>
      <c r="I936" s="74"/>
      <c r="J936" s="74"/>
      <c r="L936" s="55"/>
      <c r="M936" s="56"/>
      <c r="N936" s="57"/>
    </row>
    <row r="937" spans="1:14" s="27" customFormat="1" x14ac:dyDescent="0.35">
      <c r="A937" s="52"/>
      <c r="B937" s="53"/>
      <c r="C937" s="54"/>
      <c r="E937" s="54"/>
      <c r="G937" s="73"/>
      <c r="H937" s="74"/>
      <c r="I937" s="74"/>
      <c r="J937" s="74"/>
      <c r="L937" s="55"/>
      <c r="M937" s="56"/>
      <c r="N937" s="57"/>
    </row>
    <row r="938" spans="1:14" s="27" customFormat="1" x14ac:dyDescent="0.35">
      <c r="A938" s="52"/>
      <c r="B938" s="53"/>
      <c r="C938" s="54"/>
      <c r="E938" s="54"/>
      <c r="G938" s="73"/>
      <c r="H938" s="74"/>
      <c r="I938" s="74"/>
      <c r="J938" s="74"/>
      <c r="L938" s="55"/>
      <c r="M938" s="56"/>
      <c r="N938" s="57"/>
    </row>
    <row r="939" spans="1:14" s="27" customFormat="1" x14ac:dyDescent="0.35">
      <c r="A939" s="52"/>
      <c r="B939" s="53"/>
      <c r="C939" s="54"/>
      <c r="E939" s="54"/>
      <c r="G939" s="73"/>
      <c r="H939" s="74"/>
      <c r="I939" s="74"/>
      <c r="J939" s="74"/>
      <c r="L939" s="55"/>
      <c r="M939" s="56"/>
      <c r="N939" s="57"/>
    </row>
    <row r="940" spans="1:14" s="27" customFormat="1" x14ac:dyDescent="0.35">
      <c r="A940" s="52"/>
      <c r="B940" s="53"/>
      <c r="C940" s="54"/>
      <c r="E940" s="54"/>
      <c r="G940" s="73"/>
      <c r="H940" s="74"/>
      <c r="I940" s="74"/>
      <c r="J940" s="74"/>
      <c r="L940" s="55"/>
      <c r="M940" s="56"/>
      <c r="N940" s="57"/>
    </row>
    <row r="941" spans="1:14" s="27" customFormat="1" x14ac:dyDescent="0.35">
      <c r="A941" s="52"/>
      <c r="B941" s="53"/>
      <c r="C941" s="54"/>
      <c r="E941" s="54"/>
      <c r="G941" s="73"/>
      <c r="H941" s="74"/>
      <c r="I941" s="74"/>
      <c r="J941" s="74"/>
      <c r="L941" s="55"/>
      <c r="M941" s="56"/>
      <c r="N941" s="57"/>
    </row>
    <row r="942" spans="1:14" s="27" customFormat="1" x14ac:dyDescent="0.35">
      <c r="A942" s="52"/>
      <c r="B942" s="53"/>
      <c r="C942" s="54"/>
      <c r="E942" s="54"/>
      <c r="G942" s="73"/>
      <c r="H942" s="74"/>
      <c r="I942" s="74"/>
      <c r="J942" s="74"/>
      <c r="L942" s="55"/>
      <c r="M942" s="56"/>
      <c r="N942" s="57"/>
    </row>
    <row r="943" spans="1:14" s="27" customFormat="1" x14ac:dyDescent="0.35">
      <c r="A943" s="52"/>
      <c r="B943" s="53"/>
      <c r="C943" s="54"/>
      <c r="E943" s="54"/>
      <c r="G943" s="73"/>
      <c r="H943" s="74"/>
      <c r="I943" s="74"/>
      <c r="J943" s="74"/>
      <c r="L943" s="55"/>
      <c r="M943" s="56"/>
      <c r="N943" s="57"/>
    </row>
    <row r="944" spans="1:14" s="27" customFormat="1" x14ac:dyDescent="0.35">
      <c r="A944" s="52"/>
      <c r="B944" s="53"/>
      <c r="C944" s="54"/>
      <c r="E944" s="54"/>
      <c r="G944" s="73"/>
      <c r="H944" s="74"/>
      <c r="I944" s="74"/>
      <c r="J944" s="74"/>
      <c r="L944" s="55"/>
      <c r="M944" s="56"/>
      <c r="N944" s="57"/>
    </row>
    <row r="945" spans="1:14" s="27" customFormat="1" x14ac:dyDescent="0.35">
      <c r="A945" s="52"/>
      <c r="B945" s="53"/>
      <c r="C945" s="54"/>
      <c r="E945" s="54"/>
      <c r="G945" s="73"/>
      <c r="H945" s="74"/>
      <c r="I945" s="74"/>
      <c r="J945" s="74"/>
      <c r="L945" s="55"/>
      <c r="M945" s="56"/>
      <c r="N945" s="57"/>
    </row>
    <row r="946" spans="1:14" s="27" customFormat="1" x14ac:dyDescent="0.35">
      <c r="A946" s="52"/>
      <c r="B946" s="53"/>
      <c r="C946" s="54"/>
      <c r="E946" s="54"/>
      <c r="G946" s="73"/>
      <c r="H946" s="74"/>
      <c r="I946" s="74"/>
      <c r="J946" s="74"/>
      <c r="L946" s="55"/>
      <c r="M946" s="56"/>
      <c r="N946" s="57"/>
    </row>
    <row r="947" spans="1:14" s="27" customFormat="1" x14ac:dyDescent="0.35">
      <c r="A947" s="52"/>
      <c r="B947" s="53"/>
      <c r="C947" s="54"/>
      <c r="E947" s="54"/>
      <c r="G947" s="73"/>
      <c r="H947" s="74"/>
      <c r="I947" s="74"/>
      <c r="J947" s="74"/>
      <c r="L947" s="55"/>
      <c r="M947" s="56"/>
      <c r="N947" s="57"/>
    </row>
    <row r="948" spans="1:14" s="27" customFormat="1" x14ac:dyDescent="0.35">
      <c r="A948" s="52"/>
      <c r="B948" s="53"/>
      <c r="C948" s="54"/>
      <c r="E948" s="54"/>
      <c r="G948" s="73"/>
      <c r="H948" s="74"/>
      <c r="I948" s="74"/>
      <c r="J948" s="74"/>
      <c r="L948" s="55"/>
      <c r="M948" s="56"/>
      <c r="N948" s="57"/>
    </row>
    <row r="949" spans="1:14" s="27" customFormat="1" x14ac:dyDescent="0.35">
      <c r="A949" s="52"/>
      <c r="B949" s="53"/>
      <c r="C949" s="54"/>
      <c r="E949" s="54"/>
      <c r="G949" s="73"/>
      <c r="H949" s="74"/>
      <c r="I949" s="74"/>
      <c r="J949" s="74"/>
      <c r="L949" s="55"/>
      <c r="M949" s="56"/>
      <c r="N949" s="57"/>
    </row>
    <row r="950" spans="1:14" s="27" customFormat="1" x14ac:dyDescent="0.35">
      <c r="A950" s="52"/>
      <c r="B950" s="53"/>
      <c r="C950" s="54"/>
      <c r="E950" s="54"/>
      <c r="G950" s="73"/>
      <c r="H950" s="74"/>
      <c r="I950" s="74"/>
      <c r="J950" s="74"/>
      <c r="L950" s="55"/>
      <c r="M950" s="56"/>
      <c r="N950" s="57"/>
    </row>
  </sheetData>
  <sortState ref="A1:J280">
    <sortCondition ref="B2:B223"/>
  </sortState>
  <pageMargins left="0.7" right="0.7" top="0.75" bottom="0.75" header="0.3" footer="0.3"/>
  <pageSetup paperSize="17" fitToHeight="10" orientation="landscape" r:id="rId1"/>
  <headerFooter>
    <oddFooter>&amp;L&amp;P
&amp;R&amp;"-,Italic"&amp;10&amp;KFF0000*Post Miles for eligible segments are approximate; legal limits of State Scenic Highways are described in the Streets &amp; Highways Code
(For limits of federal byways, visit FHWA "America's Bways" or USFS Scenic Byway programs).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D17" sqref="D17"/>
    </sheetView>
  </sheetViews>
  <sheetFormatPr defaultColWidth="9.1796875" defaultRowHeight="14.5" x14ac:dyDescent="0.35"/>
  <cols>
    <col min="1" max="1" width="9.1796875" style="2"/>
    <col min="2" max="2" width="23.81640625" style="92" customWidth="1"/>
    <col min="3" max="3" width="0.81640625" style="4" customWidth="1"/>
    <col min="4" max="4" width="52.26953125" style="2" customWidth="1"/>
    <col min="5" max="5" width="9.1796875" style="2"/>
    <col min="6" max="6" width="64.1796875" style="2" customWidth="1"/>
    <col min="7" max="16384" width="9.1796875" style="2"/>
  </cols>
  <sheetData>
    <row r="2" spans="2:4" x14ac:dyDescent="0.35">
      <c r="D2" s="2" t="s">
        <v>963</v>
      </c>
    </row>
    <row r="3" spans="2:4" ht="58" x14ac:dyDescent="0.35">
      <c r="D3" s="6" t="s">
        <v>964</v>
      </c>
    </row>
    <row r="4" spans="2:4" x14ac:dyDescent="0.35">
      <c r="D4" s="6"/>
    </row>
    <row r="5" spans="2:4" x14ac:dyDescent="0.35">
      <c r="D5" s="6" t="s">
        <v>443</v>
      </c>
    </row>
    <row r="6" spans="2:4" x14ac:dyDescent="0.35">
      <c r="B6" s="91" t="s">
        <v>449</v>
      </c>
      <c r="C6" s="5"/>
      <c r="D6" s="3" t="s">
        <v>445</v>
      </c>
    </row>
    <row r="7" spans="2:4" x14ac:dyDescent="0.35">
      <c r="B7" s="91" t="s">
        <v>450</v>
      </c>
      <c r="C7" s="5"/>
      <c r="D7" s="3" t="s">
        <v>446</v>
      </c>
    </row>
    <row r="8" spans="2:4" x14ac:dyDescent="0.35">
      <c r="B8" s="91" t="s">
        <v>447</v>
      </c>
      <c r="C8" s="5"/>
      <c r="D8" s="3" t="s">
        <v>448</v>
      </c>
    </row>
    <row r="9" spans="2:4" x14ac:dyDescent="0.35">
      <c r="B9" s="91" t="s">
        <v>455</v>
      </c>
      <c r="C9" s="5"/>
      <c r="D9" s="3" t="s">
        <v>451</v>
      </c>
    </row>
    <row r="10" spans="2:4" ht="29" x14ac:dyDescent="0.35">
      <c r="B10" s="91" t="s">
        <v>444</v>
      </c>
      <c r="C10" s="5"/>
      <c r="D10" s="3" t="s">
        <v>452</v>
      </c>
    </row>
    <row r="11" spans="2:4" ht="29" x14ac:dyDescent="0.35">
      <c r="B11" s="91" t="s">
        <v>776</v>
      </c>
      <c r="C11" s="5"/>
      <c r="D11" s="3" t="s">
        <v>777</v>
      </c>
    </row>
    <row r="12" spans="2:4" ht="29" x14ac:dyDescent="0.35">
      <c r="B12" s="91" t="s">
        <v>783</v>
      </c>
      <c r="C12" s="5"/>
      <c r="D12" s="3" t="s">
        <v>784</v>
      </c>
    </row>
    <row r="13" spans="2:4" ht="29" x14ac:dyDescent="0.35">
      <c r="B13" s="91" t="s">
        <v>960</v>
      </c>
      <c r="C13" s="5"/>
      <c r="D13" s="109" t="s">
        <v>962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Designated and Eligible Routes</vt:lpstr>
      <vt:lpstr>Update notes</vt:lpstr>
      <vt:lpstr>' Designated and Eligible Routes'!Print_Area</vt:lpstr>
      <vt:lpstr>' Designated and Eligible Routes'!Print_Titles</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Lara@DOT</dc:creator>
  <cp:lastModifiedBy>Janna Scott</cp:lastModifiedBy>
  <cp:lastPrinted>2019-08-12T21:56:33Z</cp:lastPrinted>
  <dcterms:created xsi:type="dcterms:W3CDTF">2015-11-04T20:11:39Z</dcterms:created>
  <dcterms:modified xsi:type="dcterms:W3CDTF">2020-07-02T18:01:15Z</dcterms:modified>
</cp:coreProperties>
</file>